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1" sheetId="1" r:id="rId1"/>
    <sheet name="2" sheetId="2" r:id="rId2"/>
    <sheet name="3" sheetId="3" r:id="rId3"/>
    <sheet name="4" sheetId="4" r:id="rId4"/>
  </sheets>
  <externalReferences>
    <externalReference r:id="rId7"/>
  </externalReferences>
  <definedNames>
    <definedName name="_xlnm.Print_Area" localSheetId="0">'1'!$A$1:$E$47</definedName>
    <definedName name="_xlnm.Print_Area" localSheetId="3">'4'!$A$1:$I$106</definedName>
  </definedNames>
  <calcPr fullCalcOnLoad="1"/>
</workbook>
</file>

<file path=xl/sharedStrings.xml><?xml version="1.0" encoding="utf-8"?>
<sst xmlns="http://schemas.openxmlformats.org/spreadsheetml/2006/main" count="752" uniqueCount="292">
  <si>
    <t>Наименование показателя</t>
  </si>
  <si>
    <t>Код дохода по КД</t>
  </si>
  <si>
    <t>НАЛОГОВЫЕ И НЕНАЛОГОВЫЕ ДОХОДЫ</t>
  </si>
  <si>
    <t xml:space="preserve"> 000 1 00 00000 00 0000 000</t>
  </si>
  <si>
    <t>НАЛОГИ НА ПРИБЫЛЬ, ДОХОДЫ</t>
  </si>
  <si>
    <t>Налог на доходы физических лиц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</si>
  <si>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</si>
  <si>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</si>
  <si>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СОВОКУПНЫЙ ДОХОД</t>
  </si>
  <si>
    <t>Единый сельскохозяйственный налог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</si>
  <si>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</si>
  <si>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</si>
  <si>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</si>
  <si>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Налоги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</si>
  <si>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</si>
  <si>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</si>
  <si>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ЗАДОЛЖЕННОСТЬ И ПЕРЕРАСЧЕТЫ ПО ОТМЕНЕННЫМ НАЛОГАМ, СБОРАМ И ИНЫМ ОБЯЗАТЕЛЬНЫМ ПЛАТЕЖАМ</t>
  </si>
  <si>
    <t>Земельный налог (по обязательствам, возникшим до 1 января 2006 года), мобилизуемый на территориях поселений</t>
  </si>
  <si>
    <t>ДОХОДЫ ОТ ИСПОЛЬЗОВАНИЯ ИМУЩЕСТВА, НАХОДЯЩЕГОСЯ В ГОСУДАРСТВЕННОЙ И МУНИЦИПАЛЬНОЙ СОБСТВЕННОСТИ</t>
  </si>
  <si>
    <t xml:space="preserve"> 400 1 11 00000 00 0000 000</t>
  </si>
  <si>
    <t>ДОХОДЫ ОТ ОКАЗАНИЯ ПЛАТНЫХ УСЛУГ И КОМПЕНСАЦИИ ЗАТРАТ ГОСУДАРСТВА</t>
  </si>
  <si>
    <t xml:space="preserve"> 400 1 13 00000 00 0000 000</t>
  </si>
  <si>
    <t xml:space="preserve">Прочие доходы от компенсации затрат бюджетов поселений </t>
  </si>
  <si>
    <t xml:space="preserve"> 400 1 13 02995 10 0000 130</t>
  </si>
  <si>
    <t>ДОХОДЫ ОТ ПРОДАЖИ МАТЕРИАЛЬНЫХ И НЕМАТЕРИАЛЬНЫХ АКТИВОВ</t>
  </si>
  <si>
    <t xml:space="preserve">   400 1 14 00000 00 0000 000   </t>
  </si>
  <si>
    <t>Прочие поступления от денежных взысканий (штрафов) и иных сумм в возмещение ущерба</t>
  </si>
  <si>
    <t>400 1 16 90000 00 0000 140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</si>
  <si>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</si>
  <si>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400 1 16 90050 10 0000 140</t>
  </si>
  <si>
    <t>БЕЗВОЗМЕЗДНЫЕ ПОСТУПЛЕНИЯ</t>
  </si>
  <si>
    <t xml:space="preserve"> 400 2 00 00000 00 0000 000</t>
  </si>
  <si>
    <t>Безвозмездные поступления от других бюджетов бюджетной системы Российской Федерации</t>
  </si>
  <si>
    <t>400 2 02 00000 00 0000 000</t>
  </si>
  <si>
    <t>Дотации бюджетам поселений на выравнивание бюджетной обеспеченности</t>
  </si>
  <si>
    <t>Дотации бюджетам поселений на поддержку мер по обеспечению сбалансированности бюджетов</t>
  </si>
  <si>
    <t xml:space="preserve"> 400 2 02 01003 10 0000 151</t>
  </si>
  <si>
    <t>Прочие субсидии бюджетам поселений</t>
  </si>
  <si>
    <t>400 2 02 02999 10 0000 151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</si>
  <si>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</si>
  <si>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Прочие безвозмездные поступления</t>
  </si>
  <si>
    <t xml:space="preserve"> 400 2 07 00000 00 0000 180</t>
  </si>
  <si>
    <t>Прочие безвозмездные поступления в бюджеты поселений</t>
  </si>
  <si>
    <t xml:space="preserve"> 400 2 07 05030 10 0000 180</t>
  </si>
  <si>
    <t>Доходы бюджета - ИТОГО</t>
  </si>
  <si>
    <t xml:space="preserve"> 000 8 50 00000 00 0000 000</t>
  </si>
  <si>
    <t>Код источника финансирования по КИВФ,КИВнФ</t>
  </si>
  <si>
    <t>Источники финансирования дефицита бюджетов (без учета остатков средств на счетах по учету средств бюджета)</t>
  </si>
  <si>
    <t>000 01  00  00  00  00  0000  000</t>
  </si>
  <si>
    <t>Источники внутреннего финансирования  дефицита  бюджета</t>
  </si>
  <si>
    <t>Государственые (муниципальные) ценные бумаги, номинальная стоимость которых указана в валюте РФ</t>
  </si>
  <si>
    <t>000 01  01  00  00  00  0000  000</t>
  </si>
  <si>
    <t>Кредиты кредитных организаций в валюте РФ</t>
  </si>
  <si>
    <t>000 01  02  00  00  00  0000  000</t>
  </si>
  <si>
    <t>Получение   кредитов, предоставляемых кредитными организациями в валюте РФ</t>
  </si>
  <si>
    <t>000 01  02  00  00  00  0000  700</t>
  </si>
  <si>
    <t>Получение бюджетом муниципального поселения  кредитов, предоставляемых кредитными организациями в валюте РФ</t>
  </si>
  <si>
    <t>000 01  02  00  00  10  0000  710</t>
  </si>
  <si>
    <t>Погашение   кредитов, предоставляемых кредитными организациями в валюте РФ</t>
  </si>
  <si>
    <t>000 01  02  00  00  00  0000  800</t>
  </si>
  <si>
    <t>Погашение бюджетом муниципального поселения  кредитов, предоставляемых кредитными организациями в валюте РФ</t>
  </si>
  <si>
    <t>000 01  02  00  00  10  0000  810</t>
  </si>
  <si>
    <t>Бюджетные кредиты от других бюджетов бюджетной системы РФ в валюте рФ</t>
  </si>
  <si>
    <t>000 01  03  00  00  00  0000  000</t>
  </si>
  <si>
    <t>Получение  бюджетных кредитов от других бюджетов бюджетной системы РФ в валюте РФ</t>
  </si>
  <si>
    <t>000 01  03  00  00  00  0000  700</t>
  </si>
  <si>
    <t>Получение  бюджетом муниципального поселения бюджетных кредитов от других бюджетов бюджетной системы РФ в валюте РФ</t>
  </si>
  <si>
    <t>000 01  03  00  00  10  0000  710</t>
  </si>
  <si>
    <t>Погашение  бюджетных кредитов от других бюджетов бюджетной системы РФ в валюте РФ</t>
  </si>
  <si>
    <t>000 01  03  00  00  00  0000  800</t>
  </si>
  <si>
    <t>Погашение бюджетом муниципального поселения бюджетных кредитов от других бюджетов бюджетной системы РФ в валюте РФ</t>
  </si>
  <si>
    <t>000 01  03  00  00  10  0000  810</t>
  </si>
  <si>
    <t>Иные источники внутреннего финансирования дефицитов бюджетов</t>
  </si>
  <si>
    <t>000 01  06  00  00  00  0000  000</t>
  </si>
  <si>
    <t>Предоставление кредитов другим бюджетам бюджетной сферы РФ из бюджетов поселений в валюте РФ</t>
  </si>
  <si>
    <t>000 01  06  05  02  10  0000  540</t>
  </si>
  <si>
    <t>Возврат бюджетных кредитов, предоставленных другим бюджетам бюджетной системы РФ из бюджетов поселений</t>
  </si>
  <si>
    <t>000 01  06  05  02  10  0000  640</t>
  </si>
  <si>
    <t>Изменение остатков средств на счетах по учету средств бюджета</t>
  </si>
  <si>
    <t>000 01  05  00  00  00  0000  000</t>
  </si>
  <si>
    <t>Увеличение остатков средств бюджетов</t>
  </si>
  <si>
    <t>000 01  05  00  00  00  0000  500</t>
  </si>
  <si>
    <t>Увеличение прочих  остатков средств бюджетов</t>
  </si>
  <si>
    <t>000 01  05  02  00  00  0000  510</t>
  </si>
  <si>
    <t>Увеличение прочих остатков денежных средств бюджетов</t>
  </si>
  <si>
    <t>000 01  05  02  01  00  0000  510</t>
  </si>
  <si>
    <t xml:space="preserve">Увеличение прочих  остатков денежных средств местных бюджетов </t>
  </si>
  <si>
    <t>000 01  05  02  01  10  0000  510</t>
  </si>
  <si>
    <t>Уменьшение остатков средств бюджетов</t>
  </si>
  <si>
    <t>000 01  05  00  00  00  0000  600</t>
  </si>
  <si>
    <t>Уменьшение прочих  остатков средств бюджетов</t>
  </si>
  <si>
    <t>000 01  05  02  00  00  0000  600</t>
  </si>
  <si>
    <t>Уменьшение прочих остатков денежных средств бюджетов</t>
  </si>
  <si>
    <t>000 01  05  02  01  00  0000  610</t>
  </si>
  <si>
    <t>Уменьшение прочих остатков денежных средств местных бюджетов</t>
  </si>
  <si>
    <t>000 01  05  02  01  10  0000  610</t>
  </si>
  <si>
    <t>код раздела</t>
  </si>
  <si>
    <t>код подраздела</t>
  </si>
  <si>
    <t>ВСЕГО</t>
  </si>
  <si>
    <t>01</t>
  </si>
  <si>
    <t>00</t>
  </si>
  <si>
    <t>Общегосударственные вопросы</t>
  </si>
  <si>
    <t>02</t>
  </si>
  <si>
    <t>Функционирование высшего должностного лица муниципального образования</t>
  </si>
  <si>
    <t>11</t>
  </si>
  <si>
    <t>Резервные фонды местной администрации</t>
  </si>
  <si>
    <t>13</t>
  </si>
  <si>
    <t>Другие общегосударственные вопросы</t>
  </si>
  <si>
    <t>Национальная оборона</t>
  </si>
  <si>
    <t>03</t>
  </si>
  <si>
    <t>Мобилизационная и вневойсковая подготовка</t>
  </si>
  <si>
    <t>Национальная безопасность и правоохранительная деятельность</t>
  </si>
  <si>
    <t>09</t>
  </si>
  <si>
    <t>Предупреждение и ликвидация последствий чрезвычайных  ситуаций природного и техногенного характера, гражданская оборона</t>
  </si>
  <si>
    <t>04</t>
  </si>
  <si>
    <t>Национальная экономика</t>
  </si>
  <si>
    <t>Дорожное хозяйство</t>
  </si>
  <si>
    <t>Другие вопросы в области национальной экономики</t>
  </si>
  <si>
    <t>05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</si>
  <si>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</si>
  <si>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</si>
  <si>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</si>
  <si>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</si>
  <si>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06</t>
  </si>
  <si>
    <t>Охрана окружающей среды</t>
  </si>
  <si>
    <t>Сбор, удаление отходов и очистка сточных вод</t>
  </si>
  <si>
    <t>07</t>
  </si>
  <si>
    <t>Образование</t>
  </si>
  <si>
    <t>Молодежная политика и оздоровление детей</t>
  </si>
  <si>
    <t>08</t>
  </si>
  <si>
    <t xml:space="preserve">Культура и кинематография </t>
  </si>
  <si>
    <t xml:space="preserve">Культура </t>
  </si>
  <si>
    <t>Социальная политика</t>
  </si>
  <si>
    <t>Пенсионное обеспечение</t>
  </si>
  <si>
    <t>Физическая культура и спорт</t>
  </si>
  <si>
    <t>Массовый спорт</t>
  </si>
  <si>
    <t>Расходы бюджета-всего</t>
  </si>
  <si>
    <t>Резервные фонды</t>
  </si>
  <si>
    <t>-</t>
  </si>
  <si>
    <t>% исполнения</t>
  </si>
  <si>
    <t xml:space="preserve">Расходы бюджета МО "Каралатский сельсовет" по  разделам и подразделам классификации расходов  бюджета       </t>
  </si>
  <si>
    <t>раздел</t>
  </si>
  <si>
    <t>подраздел</t>
  </si>
  <si>
    <t>целевая статья</t>
  </si>
  <si>
    <t>вид расходов</t>
  </si>
  <si>
    <t>код главного распорядителя</t>
  </si>
  <si>
    <t>400</t>
  </si>
  <si>
    <t>10</t>
  </si>
  <si>
    <t>12</t>
  </si>
  <si>
    <t>Иные межбюджетные трансферты</t>
  </si>
  <si>
    <t>Мероприятия в области строительства, архитектуры и градостроительства</t>
  </si>
  <si>
    <t>Уличное освещение</t>
  </si>
  <si>
    <t>Наименование</t>
  </si>
  <si>
    <t xml:space="preserve">Расходы  бюджета МО "Каралатский сельсовет  по ведомственной структуре  расходов местного бюджета 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</si>
  <si>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</si>
  <si>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</si>
  <si>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</si>
  <si>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000 1 17 00000 00 0000 000</t>
  </si>
  <si>
    <t>Доходы бюджета МО "Каралатский сельсовет" по кодам классификации доходов бюджета</t>
  </si>
  <si>
    <t>400 202 04999 10 0000 151</t>
  </si>
  <si>
    <t xml:space="preserve">Прочие межбюджетные трансферты, передаваемые бюджетам поселений  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</si>
  <si>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</si>
  <si>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</si>
  <si>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Функционирование высшего должностного лица субъекта РФ и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</si>
  <si>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</si>
  <si>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</si>
  <si>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020 00 02</t>
  </si>
  <si>
    <t>Иные бюджетные ассигнования</t>
  </si>
  <si>
    <t>800</t>
  </si>
  <si>
    <t>Специальные расходы</t>
  </si>
  <si>
    <t>880</t>
  </si>
  <si>
    <t>Резервные средства</t>
  </si>
  <si>
    <t>870</t>
  </si>
  <si>
    <t>Иные выплаты персоналу государственных (муниципальных) органов, за исключением фонда оплаты труда</t>
  </si>
  <si>
    <t>122</t>
  </si>
  <si>
    <t>Закупка товаров, работ и услуг для государственных (муниципальных) нужд</t>
  </si>
  <si>
    <t>240</t>
  </si>
  <si>
    <t>Прочая закупка товаров, работ и услуг для обеспечения государственных (муниципальных) нужд</t>
  </si>
  <si>
    <t>244</t>
  </si>
  <si>
    <t>Уплата налогов, сборов и иных платежей</t>
  </si>
  <si>
    <t>850</t>
  </si>
  <si>
    <t>851</t>
  </si>
  <si>
    <t>Уплата прочих налогов, сборов и иных платежей</t>
  </si>
  <si>
    <t>852</t>
  </si>
  <si>
    <t>540</t>
  </si>
  <si>
    <t>Зашита населения и территории от чрезвычайных ситуа-ций природного и техногенногохарактера, гражданская оборона</t>
  </si>
  <si>
    <t>200</t>
  </si>
  <si>
    <t>Целевая программа «Обеспечение первичных мер пожарной безопасности на территории муниципального образования «Каралатский сельсовет» 2013-2015 годы»</t>
  </si>
  <si>
    <t>795 00 04</t>
  </si>
  <si>
    <t>338 00 00</t>
  </si>
  <si>
    <t>600 01 00</t>
  </si>
  <si>
    <t>Моложенная политика</t>
  </si>
  <si>
    <t>Иные пенсии, социальные доплаты к пенсиям</t>
  </si>
  <si>
    <t>312</t>
  </si>
  <si>
    <t>Уплата иных платежей</t>
  </si>
  <si>
    <t>853</t>
  </si>
  <si>
    <t>МП «Повышение эффективности местного самоуправления в муниципальном образовании «Каралатский сельсовет на 2015-2017 годы». Подпрограмма «Создание условий для эффективного и ответственного управления финансами»</t>
  </si>
  <si>
    <t>П «Повышение эффективности местного самоуправления в муниципальном образовании «Каралатский сельсовет на 2015-2017 годы». Подпрограмма «обеспечение деятельности органов местного самоуправления»</t>
  </si>
  <si>
    <t>Перечисления другим бюджетам бюджетной системы</t>
  </si>
  <si>
    <t>Земельный налог с организаций, обладающих земельным участком, расположенном в границах сельских поселений</t>
  </si>
  <si>
    <t>Земельный налог с физических лиц, обладающих земельным участком, располо-женном в границах сельских поселений</t>
  </si>
  <si>
    <t xml:space="preserve">Налог на доходы физических лиц с доходов, полученных от осуществления дея-тельности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</t>
  </si>
  <si>
    <t>Приложение 1</t>
  </si>
  <si>
    <t xml:space="preserve">  Другие вопросы в области национальной безопасности и правоохранительной деятельности</t>
  </si>
  <si>
    <t>01 1 00 01000</t>
  </si>
  <si>
    <t xml:space="preserve">  Муниципальная программа "Развитие физической культуры и спорта в муниципальном образовании "Каралатский сельсовет"</t>
  </si>
  <si>
    <t>07 0 00 11020</t>
  </si>
  <si>
    <t>02 0 00 10010</t>
  </si>
  <si>
    <t xml:space="preserve"> Муниципальная  программа "Пенсионное обеспечение лиц, замещавших муниципальные должности и должности муниципальной службы в муниципальном образовании "Каралатский сельсовет"</t>
  </si>
  <si>
    <t>06 0 00 08010</t>
  </si>
  <si>
    <t xml:space="preserve">  Муниципальная  программа "Развитие культуры на территории муниципального образования "Каралатский сельсовет"</t>
  </si>
  <si>
    <t>500</t>
  </si>
  <si>
    <t>Межбюджетные трансферты</t>
  </si>
  <si>
    <t>Культура</t>
  </si>
  <si>
    <t xml:space="preserve"> 08 0 00 07070</t>
  </si>
  <si>
    <t xml:space="preserve"> 15 1 00 03110</t>
  </si>
  <si>
    <t xml:space="preserve">  Мероприятия в рамках муниципальной программы  "Профилактика правонарушений на территории муниципального образования "Каралатский сельсовет"</t>
  </si>
  <si>
    <t xml:space="preserve">     Подпрограмма «Профилактика правонарушений и усиление борьбы с преступностью в Камызякском районе» муниципальной программы «Обеспечение общественного порядка и противодействие преступности в Камызякском районе»</t>
  </si>
  <si>
    <t xml:space="preserve">  Иные бюджетные ассигнования</t>
  </si>
  <si>
    <t>05 2 00 05030</t>
  </si>
  <si>
    <t xml:space="preserve"> Работы по благоустройству территории муниципального образования "Каралатский сельсовет"  в рамках муниципальной программы "Благоустройство территории муниципального образования "Каралатский сельсовет"</t>
  </si>
  <si>
    <t>05 1 00 05030</t>
  </si>
  <si>
    <t xml:space="preserve">  Озеленение территории муниципального образования "Каралатский сельсовет" в рамках муниципальной программы "Благоустройство территории муниципального образования "Каралатский сельсовет"</t>
  </si>
  <si>
    <t xml:space="preserve"> 04 0 00 04120</t>
  </si>
  <si>
    <t>31 0 00 04130</t>
  </si>
  <si>
    <t xml:space="preserve"> Муниципальная программа «Развитие архитектуры и градостроительства в МО "Камызякский район»</t>
  </si>
  <si>
    <t xml:space="preserve">  Уплата налога на имущество организаций и земельного налога</t>
  </si>
  <si>
    <t>04 0 00 04120</t>
  </si>
  <si>
    <t xml:space="preserve">  Уплата налогов, сборов и иных платежей</t>
  </si>
  <si>
    <t xml:space="preserve">  Муниципальная программа "Управление и распоряжение муниципальным имуществом муниципального образования "Каралатский сельсовет"</t>
  </si>
  <si>
    <t xml:space="preserve"> Другие вопросы в области национальной экономики</t>
  </si>
  <si>
    <t>14</t>
  </si>
  <si>
    <t>03 0 00 03140</t>
  </si>
  <si>
    <t xml:space="preserve">  Муниципальная программа "Обеспечение первичных мер пожарной безопасности на территории муниципального образования "Каралатский сельсовет"</t>
  </si>
  <si>
    <t>14 0 00 03010</t>
  </si>
  <si>
    <t xml:space="preserve">      Мероприятия в рамках муниципальной программы «Обеспечение безопасности жизнедеятельности населения Камызякского района»</t>
  </si>
  <si>
    <t>120</t>
  </si>
  <si>
    <t xml:space="preserve"> 25 0 00 51180</t>
  </si>
  <si>
    <t xml:space="preserve"> Расходы на выплаты персоналу государственных (муниципальных) органов</t>
  </si>
  <si>
    <t xml:space="preserve">  Осуществление первичного воинского учета на территориях , где отсутствуют военные комиссариаты муниципального образования "Каралатский сельсовет" в рамках иных непрограммных мероприятий</t>
  </si>
  <si>
    <t>09 2 00 01130</t>
  </si>
  <si>
    <t xml:space="preserve"> Осуществление внешнего финансового контроля муниципального образования "Каралатский сельсовет" в рамках иных непрограммных мероприятий</t>
  </si>
  <si>
    <t>01 3 00 01000</t>
  </si>
  <si>
    <t xml:space="preserve">  Обеспечение доступности информации о деятельности органов местного самоуправления и качества муниципальных услуг  в рамках муниципальной программы "Повышение эффективности местного самоуправления в муниципальном образовании "Каралатский сельсовет"</t>
  </si>
  <si>
    <t>01 2 00 01000</t>
  </si>
  <si>
    <t xml:space="preserve">  Развитие муниципальной службы в муниципальном образовании "Каралатский сельсовет" в рамках муниципальной программы "Повышение эффективности местного самоуправления в муниципальном образовании "Каралатский сельсовет"</t>
  </si>
  <si>
    <t xml:space="preserve">01 1 00 01000 </t>
  </si>
  <si>
    <t xml:space="preserve">  Расходы на выплаты персоналу государственных (муниципальных) органов</t>
  </si>
  <si>
    <t xml:space="preserve">  Обеспечение деятельности органов местного самоуправления муниципального образования "Каралатский сельсовет" в рамках муниципальной программы "Повышение эффективности местного самоуправления в муниципальном образовании "Каралатский сельсовет"</t>
  </si>
  <si>
    <t xml:space="preserve"> 400 1 11 05025 10 0000 120</t>
  </si>
  <si>
    <t xml:space="preserve"> 400 2 02 35118 10 0000 151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</si>
  <si>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</si>
  <si>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400 2 19 60010 10 0000 151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</si>
  <si>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</si>
  <si>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400 2 19 00000 00 0000 000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</si>
  <si>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</si>
  <si>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400 2 02 40014 10 0000 151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</si>
  <si>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</si>
  <si>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400 2 0215001 10 0000 151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</si>
  <si>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</si>
  <si>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400 2 02 45160 10 0000 151</t>
  </si>
  <si>
    <t>Приложение № 2</t>
  </si>
  <si>
    <t xml:space="preserve">Приложение № 3 </t>
  </si>
  <si>
    <t>Приложение №4</t>
  </si>
  <si>
    <t>Уточненный план на 2018 год, рублей</t>
  </si>
  <si>
    <t xml:space="preserve">Исполнено за 2018г., рублей </t>
  </si>
  <si>
    <t xml:space="preserve">Исполнено за 2018 г., рублей </t>
  </si>
  <si>
    <t>к Решению  Совета  МО «Каралатский сельсовет»  "Об утверждении отчета об исполнении бюджета  мунипального образования  «Каралатский сельсовет» за 2018 год" от 06.05.2019 №114</t>
  </si>
  <si>
    <t xml:space="preserve"> 400 1 14 02053 10 0000 440</t>
  </si>
  <si>
    <t xml:space="preserve">  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</si>
  <si>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 400 1 14 02053 10 0000 410</t>
  </si>
  <si>
    <t xml:space="preserve"> 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</si>
  <si>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182 1 01 02020 01 0000 110</t>
  </si>
  <si>
    <t xml:space="preserve"> 182 1 01 02030 01 0000 110</t>
  </si>
  <si>
    <t xml:space="preserve"> 182 1 05 00000 00 0000 000</t>
  </si>
  <si>
    <t>182 1 05 03010 01 0000 110</t>
  </si>
  <si>
    <t xml:space="preserve"> 182 1 06 00000 00 0000 000</t>
  </si>
  <si>
    <t xml:space="preserve"> 182 1 06 01000 00 0000 110</t>
  </si>
  <si>
    <t xml:space="preserve"> 182 1 06 01030 00 0000 110</t>
  </si>
  <si>
    <t xml:space="preserve"> 182 1 06 06000 00 0000 110</t>
  </si>
  <si>
    <t xml:space="preserve"> 182 1 06 06033 10 0000 110</t>
  </si>
  <si>
    <t>182 109 04053 10 0000 110</t>
  </si>
  <si>
    <t xml:space="preserve"> 182 1 09 00000 00 0000 110</t>
  </si>
  <si>
    <t xml:space="preserve"> 182 1 06 06043 10 0000 110</t>
  </si>
  <si>
    <t xml:space="preserve"> 182 1 01 02010 01 0000 110</t>
  </si>
  <si>
    <t xml:space="preserve"> 182 1 01 02000 01 0000 110</t>
  </si>
  <si>
    <t xml:space="preserve"> 182 1 01 00000 00 0000 000</t>
  </si>
  <si>
    <t xml:space="preserve">к Решению  Совета  МО «Каралатский сельсовет»  "Об утверждении отчета об исполнении бюджета  мунипального образования  «Каралатский сельсовет» за 2018 год" от 06.05.2019 №114
</t>
  </si>
  <si>
    <t>Источники  финансирования дефицита бюджета МО "Каралатский сельсовет"  по кодам групп, подгрупп, статей, видов источников финансирования дефицитов бюджетов, классификации операций сектора государственного управления, относящихся к источникам финансирования за  2018 год</t>
  </si>
  <si>
    <t>к Решению  Совета  МО «Каралатский сельсовет»  "Об утверждении отчета об исполнении бюджета  мунипального образования  «Каралатский сельсовет» за 2018 год" от  06.05.2019  №114</t>
  </si>
  <si>
    <t>к Решению  Совета  МО «Каралатский сельсовет»  "Об утверждении отчета об исполнении бюджета  мунипального образования  «Каралатский сельсовет» за 2018 год" от 06.05.2019. №114</t>
  </si>
  <si>
    <t>Уточненный план на 2018 год,рублей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</si>
</sst>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31">
    <font>
      <sz val="10"/>
      <name val="Arial"/>
      <family val="0"/>
    </font>
    <font>
      <sz val="8"/>
      <name val="Arial Cyr"/>
      <family val="0"/>
    </font>
    <font>
      <b/>
      <sz val="11"/>
      <name val="Arial Cyr"/>
      <family val="2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color indexed="8"/>
      <name val="Arial Cyr"/>
      <family val="0"/>
    </font>
    <font>
      <sz val="8"/>
      <color indexed="8"/>
      <name val="Times New Roman"/>
      <family val="1"/>
    </font>
    <font>
      <i/>
      <sz val="8"/>
      <name val="Arial Cyr"/>
      <family val="0"/>
    </font>
    <font>
      <i/>
      <sz val="10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49" fontId="25" fillId="0" borderId="1">
      <alignment horizontal="center"/>
      <protection/>
    </xf>
    <xf numFmtId="4" fontId="1" fillId="0" borderId="2">
      <alignment horizontal="right" shrinkToFit="1"/>
      <protection/>
    </xf>
    <xf numFmtId="0" fontId="25" fillId="0" borderId="3">
      <alignment horizontal="left" wrapText="1"/>
      <protection/>
    </xf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4" applyNumberFormat="0" applyAlignment="0" applyProtection="0"/>
    <xf numFmtId="0" fontId="12" fillId="20" borderId="5" applyNumberFormat="0" applyAlignment="0" applyProtection="0"/>
    <xf numFmtId="0" fontId="13" fillId="20" borderId="4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5" fillId="21" borderId="10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20" fillId="0" borderId="0">
      <alignment/>
      <protection/>
    </xf>
    <xf numFmtId="0" fontId="0" fillId="0" borderId="0">
      <alignment/>
      <protection/>
    </xf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11" applyNumberFormat="0" applyFont="0" applyAlignment="0" applyProtection="0"/>
    <xf numFmtId="9" fontId="0" fillId="0" borderId="0" applyFont="0" applyFill="0" applyBorder="0" applyAlignment="0" applyProtection="0"/>
    <xf numFmtId="0" fontId="14" fillId="0" borderId="12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49" fontId="1" fillId="0" borderId="14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 wrapText="1"/>
    </xf>
    <xf numFmtId="2" fontId="3" fillId="0" borderId="14" xfId="0" applyNumberFormat="1" applyFont="1" applyBorder="1" applyAlignment="1">
      <alignment horizontal="right"/>
    </xf>
    <xf numFmtId="2" fontId="3" fillId="0" borderId="14" xfId="0" applyNumberFormat="1" applyFont="1" applyFill="1" applyBorder="1" applyAlignment="1">
      <alignment horizontal="right"/>
    </xf>
    <xf numFmtId="49" fontId="1" fillId="24" borderId="14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24" borderId="0" xfId="0" applyFill="1" applyAlignment="1">
      <alignment/>
    </xf>
    <xf numFmtId="0" fontId="2" fillId="24" borderId="0" xfId="0" applyFont="1" applyFill="1" applyBorder="1" applyAlignment="1">
      <alignment horizontal="center"/>
    </xf>
    <xf numFmtId="0" fontId="1" fillId="24" borderId="0" xfId="0" applyFont="1" applyFill="1" applyBorder="1" applyAlignment="1">
      <alignment horizontal="left"/>
    </xf>
    <xf numFmtId="0" fontId="0" fillId="0" borderId="14" xfId="0" applyFont="1" applyBorder="1" applyAlignment="1">
      <alignment vertical="center" wrapText="1"/>
    </xf>
    <xf numFmtId="0" fontId="0" fillId="0" borderId="14" xfId="0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/>
    </xf>
    <xf numFmtId="49" fontId="0" fillId="0" borderId="14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49" fontId="21" fillId="0" borderId="14" xfId="0" applyNumberFormat="1" applyFont="1" applyBorder="1" applyAlignment="1">
      <alignment horizontal="center"/>
    </xf>
    <xf numFmtId="0" fontId="0" fillId="0" borderId="14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left" vertical="center" wrapText="1"/>
    </xf>
    <xf numFmtId="49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49" fontId="0" fillId="0" borderId="14" xfId="56" applyNumberFormat="1" applyFont="1" applyBorder="1" applyAlignment="1">
      <alignment horizontal="center" vertical="center"/>
      <protection/>
    </xf>
    <xf numFmtId="0" fontId="0" fillId="0" borderId="14" xfId="56" applyNumberFormat="1" applyFont="1" applyBorder="1" applyAlignment="1">
      <alignment horizontal="center" vertical="center"/>
      <protection/>
    </xf>
    <xf numFmtId="0" fontId="3" fillId="0" borderId="14" xfId="0" applyFont="1" applyBorder="1" applyAlignment="1">
      <alignment horizontal="center" vertical="center"/>
    </xf>
    <xf numFmtId="180" fontId="0" fillId="0" borderId="14" xfId="0" applyNumberFormat="1" applyFont="1" applyBorder="1" applyAlignment="1">
      <alignment horizontal="right" vertical="center"/>
    </xf>
    <xf numFmtId="0" fontId="1" fillId="24" borderId="15" xfId="0" applyNumberFormat="1" applyFont="1" applyFill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2" fontId="23" fillId="0" borderId="14" xfId="0" applyNumberFormat="1" applyFont="1" applyFill="1" applyBorder="1" applyAlignment="1">
      <alignment horizontal="right" vertical="center" wrapText="1"/>
    </xf>
    <xf numFmtId="49" fontId="23" fillId="0" borderId="14" xfId="0" applyNumberFormat="1" applyFont="1" applyFill="1" applyBorder="1" applyAlignment="1">
      <alignment horizontal="right" vertical="center" wrapText="1"/>
    </xf>
    <xf numFmtId="180" fontId="1" fillId="0" borderId="14" xfId="0" applyNumberFormat="1" applyFont="1" applyFill="1" applyBorder="1" applyAlignment="1">
      <alignment horizontal="right" vertical="center"/>
    </xf>
    <xf numFmtId="180" fontId="1" fillId="0" borderId="14" xfId="0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right" vertical="center"/>
    </xf>
    <xf numFmtId="0" fontId="22" fillId="0" borderId="14" xfId="0" applyFont="1" applyFill="1" applyBorder="1" applyAlignment="1">
      <alignment vertical="center" wrapText="1"/>
    </xf>
    <xf numFmtId="49" fontId="22" fillId="0" borderId="14" xfId="0" applyNumberFormat="1" applyFont="1" applyFill="1" applyBorder="1" applyAlignment="1">
      <alignment horizontal="right" vertical="center" wrapText="1"/>
    </xf>
    <xf numFmtId="0" fontId="22" fillId="0" borderId="14" xfId="0" applyFont="1" applyFill="1" applyBorder="1" applyAlignment="1">
      <alignment horizontal="right" vertical="center" wrapText="1"/>
    </xf>
    <xf numFmtId="0" fontId="22" fillId="0" borderId="14" xfId="55" applyFont="1" applyFill="1" applyBorder="1" applyAlignment="1">
      <alignment horizontal="left" vertical="center" wrapText="1" indent="1"/>
      <protection/>
    </xf>
    <xf numFmtId="0" fontId="23" fillId="0" borderId="14" xfId="0" applyFont="1" applyFill="1" applyBorder="1" applyAlignment="1">
      <alignment horizontal="right" vertical="center" wrapText="1"/>
    </xf>
    <xf numFmtId="0" fontId="23" fillId="0" borderId="14" xfId="0" applyFont="1" applyFill="1" applyBorder="1" applyAlignment="1">
      <alignment vertical="center" wrapText="1"/>
    </xf>
    <xf numFmtId="0" fontId="23" fillId="0" borderId="14" xfId="0" applyFont="1" applyFill="1" applyBorder="1" applyAlignment="1">
      <alignment wrapText="1"/>
    </xf>
    <xf numFmtId="0" fontId="24" fillId="0" borderId="14" xfId="0" applyFont="1" applyFill="1" applyBorder="1" applyAlignment="1">
      <alignment horizontal="right" vertical="center" wrapText="1"/>
    </xf>
    <xf numFmtId="0" fontId="1" fillId="0" borderId="14" xfId="0" applyNumberFormat="1" applyFont="1" applyFill="1" applyBorder="1" applyAlignment="1">
      <alignment horizontal="left" wrapText="1"/>
    </xf>
    <xf numFmtId="4" fontId="1" fillId="0" borderId="14" xfId="0" applyNumberFormat="1" applyFont="1" applyFill="1" applyBorder="1" applyAlignment="1">
      <alignment horizontal="right" vertical="center"/>
    </xf>
    <xf numFmtId="0" fontId="23" fillId="0" borderId="14" xfId="0" applyFont="1" applyFill="1" applyBorder="1" applyAlignment="1">
      <alignment/>
    </xf>
    <xf numFmtId="4" fontId="0" fillId="0" borderId="14" xfId="0" applyNumberFormat="1" applyFont="1" applyFill="1" applyBorder="1" applyAlignment="1">
      <alignment horizontal="right" vertical="center"/>
    </xf>
    <xf numFmtId="4" fontId="0" fillId="0" borderId="14" xfId="0" applyNumberFormat="1" applyFont="1" applyBorder="1" applyAlignment="1">
      <alignment horizontal="right" vertical="center"/>
    </xf>
    <xf numFmtId="0" fontId="23" fillId="0" borderId="14" xfId="0" applyFont="1" applyFill="1" applyBorder="1" applyAlignment="1" quotePrefix="1">
      <alignment horizontal="center" vertical="center" wrapText="1"/>
    </xf>
    <xf numFmtId="180" fontId="0" fillId="0" borderId="14" xfId="0" applyNumberFormat="1" applyFont="1" applyBorder="1" applyAlignment="1">
      <alignment/>
    </xf>
    <xf numFmtId="0" fontId="1" fillId="0" borderId="14" xfId="0" applyFont="1" applyBorder="1" applyAlignment="1">
      <alignment horizontal="left" wrapText="1"/>
    </xf>
    <xf numFmtId="49" fontId="1" fillId="0" borderId="14" xfId="0" applyNumberFormat="1" applyFont="1" applyBorder="1" applyAlignment="1">
      <alignment horizontal="center"/>
    </xf>
    <xf numFmtId="49" fontId="25" fillId="0" borderId="1" xfId="33" applyNumberFormat="1" applyFont="1" applyProtection="1">
      <alignment horizontal="center"/>
      <protection/>
    </xf>
    <xf numFmtId="49" fontId="27" fillId="0" borderId="14" xfId="0" applyNumberFormat="1" applyFont="1" applyBorder="1" applyAlignment="1">
      <alignment horizontal="center"/>
    </xf>
    <xf numFmtId="0" fontId="27" fillId="0" borderId="14" xfId="0" applyFont="1" applyBorder="1" applyAlignment="1">
      <alignment horizontal="left" wrapText="1"/>
    </xf>
    <xf numFmtId="2" fontId="28" fillId="0" borderId="14" xfId="0" applyNumberFormat="1" applyFont="1" applyBorder="1" applyAlignment="1">
      <alignment horizontal="right"/>
    </xf>
    <xf numFmtId="180" fontId="0" fillId="0" borderId="14" xfId="0" applyNumberFormat="1" applyFont="1" applyBorder="1" applyAlignment="1">
      <alignment/>
    </xf>
    <xf numFmtId="49" fontId="1" fillId="24" borderId="14" xfId="0" applyNumberFormat="1" applyFont="1" applyFill="1" applyBorder="1" applyAlignment="1">
      <alignment horizontal="center"/>
    </xf>
    <xf numFmtId="0" fontId="1" fillId="24" borderId="15" xfId="0" applyNumberFormat="1" applyFont="1" applyFill="1" applyBorder="1" applyAlignment="1">
      <alignment horizontal="left" wrapText="1"/>
    </xf>
    <xf numFmtId="0" fontId="26" fillId="0" borderId="14" xfId="0" applyFont="1" applyFill="1" applyBorder="1" applyAlignment="1">
      <alignment vertical="center" wrapText="1"/>
    </xf>
    <xf numFmtId="0" fontId="24" fillId="0" borderId="14" xfId="0" applyFont="1" applyFill="1" applyBorder="1" applyAlignment="1">
      <alignment vertical="center" wrapText="1"/>
    </xf>
    <xf numFmtId="0" fontId="24" fillId="0" borderId="14" xfId="0" applyFont="1" applyFill="1" applyBorder="1" applyAlignment="1">
      <alignment wrapText="1"/>
    </xf>
    <xf numFmtId="49" fontId="1" fillId="0" borderId="14" xfId="0" applyNumberFormat="1" applyFont="1" applyFill="1" applyBorder="1" applyAlignment="1">
      <alignment horizontal="right" vertical="center"/>
    </xf>
    <xf numFmtId="180" fontId="1" fillId="0" borderId="14" xfId="0" applyNumberFormat="1" applyFont="1" applyFill="1" applyBorder="1" applyAlignment="1">
      <alignment horizontal="right" vertical="center"/>
    </xf>
    <xf numFmtId="180" fontId="0" fillId="0" borderId="14" xfId="0" applyNumberFormat="1" applyFont="1" applyBorder="1" applyAlignment="1">
      <alignment/>
    </xf>
    <xf numFmtId="4" fontId="3" fillId="0" borderId="14" xfId="0" applyNumberFormat="1" applyFont="1" applyFill="1" applyBorder="1" applyAlignment="1">
      <alignment/>
    </xf>
    <xf numFmtId="4" fontId="3" fillId="0" borderId="14" xfId="0" applyNumberFormat="1" applyFont="1" applyFill="1" applyBorder="1" applyAlignment="1">
      <alignment horizontal="right"/>
    </xf>
    <xf numFmtId="0" fontId="0" fillId="0" borderId="14" xfId="0" applyFont="1" applyBorder="1" applyAlignment="1">
      <alignment/>
    </xf>
    <xf numFmtId="49" fontId="0" fillId="0" borderId="14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4" fontId="0" fillId="0" borderId="14" xfId="0" applyNumberFormat="1" applyFon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wrapText="1"/>
    </xf>
    <xf numFmtId="0" fontId="0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1" fillId="0" borderId="0" xfId="0" applyFont="1" applyAlignment="1">
      <alignment horizontal="left" vertical="center" wrapText="1"/>
    </xf>
    <xf numFmtId="49" fontId="1" fillId="0" borderId="16" xfId="0" applyNumberFormat="1" applyFont="1" applyFill="1" applyBorder="1" applyAlignment="1">
      <alignment horizontal="center" vertical="center"/>
    </xf>
    <xf numFmtId="0" fontId="1" fillId="0" borderId="16" xfId="0" applyFont="1" applyBorder="1" applyAlignment="1">
      <alignment horizontal="left" wrapText="1"/>
    </xf>
    <xf numFmtId="2" fontId="3" fillId="0" borderId="16" xfId="0" applyNumberFormat="1" applyFont="1" applyFill="1" applyBorder="1" applyAlignment="1">
      <alignment horizontal="right"/>
    </xf>
    <xf numFmtId="0" fontId="1" fillId="0" borderId="14" xfId="0" applyFont="1" applyBorder="1" applyAlignment="1">
      <alignment wrapText="1"/>
    </xf>
    <xf numFmtId="0" fontId="29" fillId="0" borderId="14" xfId="0" applyFont="1" applyFill="1" applyBorder="1" applyAlignment="1">
      <alignment vertical="center" wrapText="1"/>
    </xf>
    <xf numFmtId="0" fontId="30" fillId="0" borderId="14" xfId="0" applyFont="1" applyFill="1" applyBorder="1" applyAlignment="1">
      <alignment vertical="center" wrapText="1"/>
    </xf>
    <xf numFmtId="0" fontId="24" fillId="0" borderId="14" xfId="0" applyFont="1" applyBorder="1" applyAlignment="1">
      <alignment wrapText="1"/>
    </xf>
    <xf numFmtId="4" fontId="1" fillId="0" borderId="14" xfId="34" applyNumberFormat="1" applyFont="1" applyBorder="1" applyProtection="1">
      <alignment horizontal="right" shrinkToFit="1"/>
      <protection/>
    </xf>
    <xf numFmtId="4" fontId="1" fillId="0" borderId="14" xfId="34" applyNumberFormat="1" applyFont="1" applyBorder="1" applyAlignment="1" applyProtection="1">
      <alignment horizontal="right" vertical="center" shrinkToFit="1"/>
      <protection/>
    </xf>
    <xf numFmtId="0" fontId="25" fillId="0" borderId="14" xfId="35" applyNumberFormat="1" applyFont="1" applyBorder="1" applyProtection="1">
      <alignment horizontal="left" wrapText="1"/>
      <protection/>
    </xf>
    <xf numFmtId="0" fontId="26" fillId="0" borderId="14" xfId="35" applyNumberFormat="1" applyFont="1" applyBorder="1" applyProtection="1">
      <alignment horizontal="left" wrapText="1"/>
      <protection/>
    </xf>
    <xf numFmtId="0" fontId="22" fillId="0" borderId="14" xfId="35" applyNumberFormat="1" applyFont="1" applyBorder="1" applyProtection="1">
      <alignment horizontal="left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2" xfId="33"/>
    <cellStyle name="xl54" xfId="34"/>
    <cellStyle name="xl7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_Лист1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.KARALAT\&#1052;&#1086;&#1080;%20&#1076;&#1086;&#1082;&#1091;&#1084;&#1077;&#1085;&#1090;&#1099;\&#1073;&#1102;&#1076;&#1078;&#1077;&#1090;&#1099;\&#1073;&#1102;&#1076;&#1078;&#1077;&#1090;2014_2016\&#1073;&#1102;&#1076;&#1078;&#1077;&#1090;_26.12.14\&#1087;&#1088;&#1080;&#1083;%20&#1082;%20&#1088;&#1077;&#1096;&#1077;&#1085;&#1080;&#1102;%206_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вид"/>
      <sheetName val="6"/>
      <sheetName val="9"/>
      <sheetName val="10"/>
    </sheetNames>
    <sheetDataSet>
      <sheetData sheetId="6">
        <row r="58">
          <cell r="I58">
            <v>0</v>
          </cell>
        </row>
        <row r="109">
          <cell r="H109">
            <v>0</v>
          </cell>
        </row>
        <row r="119">
          <cell r="H11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view="pageBreakPreview" zoomScaleSheetLayoutView="100" workbookViewId="0" topLeftCell="A28">
      <selection activeCell="B16" sqref="B16"/>
    </sheetView>
  </sheetViews>
  <sheetFormatPr defaultColWidth="9.140625" defaultRowHeight="12.75"/>
  <cols>
    <col min="1" max="1" width="22.7109375" style="0" customWidth="1"/>
    <col min="2" max="2" width="54.421875" style="0" customWidth="1"/>
    <col min="3" max="3" width="12.7109375" style="0" customWidth="1"/>
    <col min="4" max="4" width="13.421875" style="0" customWidth="1"/>
  </cols>
  <sheetData>
    <row r="1" spans="3:6" ht="12.75">
      <c r="C1" s="74" t="s">
        <v>202</v>
      </c>
      <c r="D1" s="74"/>
      <c r="E1" s="74"/>
      <c r="F1" s="30"/>
    </row>
    <row r="2" spans="3:6" ht="54" customHeight="1">
      <c r="C2" s="75" t="s">
        <v>267</v>
      </c>
      <c r="D2" s="75"/>
      <c r="E2" s="75"/>
      <c r="F2" s="29"/>
    </row>
    <row r="3" spans="1:4" ht="38.25" customHeight="1">
      <c r="A3" s="76" t="s">
        <v>158</v>
      </c>
      <c r="B3" s="76"/>
      <c r="C3" s="76"/>
      <c r="D3" s="76"/>
    </row>
    <row r="4" spans="2:3" ht="15">
      <c r="B4" s="2"/>
      <c r="C4" s="3"/>
    </row>
    <row r="5" spans="1:5" ht="38.25">
      <c r="A5" s="26" t="s">
        <v>1</v>
      </c>
      <c r="B5" s="26" t="s">
        <v>0</v>
      </c>
      <c r="C5" s="16" t="s">
        <v>264</v>
      </c>
      <c r="D5" s="14" t="s">
        <v>265</v>
      </c>
      <c r="E5" s="14" t="s">
        <v>139</v>
      </c>
    </row>
    <row r="6" spans="1:5" ht="12.75">
      <c r="A6" s="54" t="s">
        <v>3</v>
      </c>
      <c r="B6" s="53" t="s">
        <v>2</v>
      </c>
      <c r="C6" s="6">
        <f>C7+C12+C15+C23+C25+C27+C30+C21</f>
        <v>1944324.0000000002</v>
      </c>
      <c r="D6" s="6">
        <f>D7+D12+D15+D23+D25+D27+D30+D21+D32</f>
        <v>1968310.5199999998</v>
      </c>
      <c r="E6" s="52">
        <f aca="true" t="shared" si="0" ref="E6:E31">D6/C6</f>
        <v>1.0123366887411767</v>
      </c>
    </row>
    <row r="7" spans="1:5" ht="12.75">
      <c r="A7" s="56" t="s">
        <v>286</v>
      </c>
      <c r="B7" s="57" t="s">
        <v>4</v>
      </c>
      <c r="C7" s="58">
        <f>C8</f>
        <v>166038.12000000002</v>
      </c>
      <c r="D7" s="58">
        <f>D8</f>
        <v>172339.73</v>
      </c>
      <c r="E7" s="59">
        <f t="shared" si="0"/>
        <v>1.0379527906001345</v>
      </c>
    </row>
    <row r="8" spans="1:5" ht="12.75">
      <c r="A8" s="4" t="s">
        <v>285</v>
      </c>
      <c r="B8" s="5" t="s">
        <v>5</v>
      </c>
      <c r="C8" s="6">
        <f>C11+C9+C10</f>
        <v>166038.12000000002</v>
      </c>
      <c r="D8" s="6">
        <f>D11+D9+D10</f>
        <v>172339.73</v>
      </c>
      <c r="E8" s="52">
        <f t="shared" si="0"/>
        <v>1.0379527906001345</v>
      </c>
    </row>
    <row r="9" spans="1:5" ht="33.75">
      <c r="A9" s="4" t="s">
        <v>284</v>
      </c>
      <c r="B9" s="5" t="s">
        <v>6</v>
      </c>
      <c r="C9" s="6">
        <v>164995.94</v>
      </c>
      <c r="D9" s="6">
        <v>171297.55</v>
      </c>
      <c r="E9" s="52">
        <f t="shared" si="0"/>
        <v>1.0381925155249274</v>
      </c>
    </row>
    <row r="10" spans="1:5" ht="56.25">
      <c r="A10" s="4" t="s">
        <v>272</v>
      </c>
      <c r="B10" s="5" t="s">
        <v>201</v>
      </c>
      <c r="C10" s="6">
        <v>21.92</v>
      </c>
      <c r="D10" s="6">
        <v>21.92</v>
      </c>
      <c r="E10" s="52">
        <f t="shared" si="0"/>
        <v>1</v>
      </c>
    </row>
    <row r="11" spans="1:5" ht="33.75">
      <c r="A11" s="4" t="s">
        <v>273</v>
      </c>
      <c r="B11" s="5" t="s">
        <v>7</v>
      </c>
      <c r="C11" s="7">
        <v>1020.26</v>
      </c>
      <c r="D11" s="7">
        <v>1020.26</v>
      </c>
      <c r="E11" s="52">
        <f t="shared" si="0"/>
        <v>1</v>
      </c>
    </row>
    <row r="12" spans="1:5" ht="12.75">
      <c r="A12" s="56" t="s">
        <v>274</v>
      </c>
      <c r="B12" s="57" t="s">
        <v>8</v>
      </c>
      <c r="C12" s="58">
        <f>SUM(C13:C14)</f>
        <v>444000</v>
      </c>
      <c r="D12" s="58">
        <f>SUM(D13:D14)</f>
        <v>444184.35</v>
      </c>
      <c r="E12" s="59">
        <f t="shared" si="0"/>
        <v>1.0004152027027027</v>
      </c>
    </row>
    <row r="13" spans="1:5" ht="17.25" customHeight="1">
      <c r="A13" s="4" t="s">
        <v>275</v>
      </c>
      <c r="B13" s="5" t="s">
        <v>9</v>
      </c>
      <c r="C13" s="6">
        <v>444000</v>
      </c>
      <c r="D13" s="6">
        <v>444184.35</v>
      </c>
      <c r="E13" s="52">
        <f t="shared" si="0"/>
        <v>1.0004152027027027</v>
      </c>
    </row>
    <row r="14" spans="1:5" ht="12.75" customHeight="1" hidden="1">
      <c r="A14" s="4" t="s">
        <v>11</v>
      </c>
      <c r="B14" s="5" t="s">
        <v>10</v>
      </c>
      <c r="C14" s="7"/>
      <c r="D14" s="7"/>
      <c r="E14" s="52" t="e">
        <f t="shared" si="0"/>
        <v>#DIV/0!</v>
      </c>
    </row>
    <row r="15" spans="1:5" ht="12.75">
      <c r="A15" s="56" t="s">
        <v>276</v>
      </c>
      <c r="B15" s="57" t="s">
        <v>12</v>
      </c>
      <c r="C15" s="58">
        <f>C16+C18</f>
        <v>1258000</v>
      </c>
      <c r="D15" s="58">
        <f>D16+D18</f>
        <v>1275500.5599999998</v>
      </c>
      <c r="E15" s="59">
        <f t="shared" si="0"/>
        <v>1.013911414944356</v>
      </c>
    </row>
    <row r="16" spans="1:5" ht="12.75">
      <c r="A16" s="4" t="s">
        <v>277</v>
      </c>
      <c r="B16" s="5" t="s">
        <v>13</v>
      </c>
      <c r="C16" s="6">
        <f>C17</f>
        <v>175000</v>
      </c>
      <c r="D16" s="6">
        <f>D17</f>
        <v>181143.93</v>
      </c>
      <c r="E16" s="52">
        <f t="shared" si="0"/>
        <v>1.0351081714285715</v>
      </c>
    </row>
    <row r="17" spans="1:5" ht="33.75">
      <c r="A17" s="4" t="s">
        <v>278</v>
      </c>
      <c r="B17" s="5" t="s">
        <v>14</v>
      </c>
      <c r="C17" s="6">
        <v>175000</v>
      </c>
      <c r="D17" s="6">
        <v>181143.93</v>
      </c>
      <c r="E17" s="52">
        <f t="shared" si="0"/>
        <v>1.0351081714285715</v>
      </c>
    </row>
    <row r="18" spans="1:5" ht="12.75">
      <c r="A18" s="4" t="s">
        <v>279</v>
      </c>
      <c r="B18" s="5" t="s">
        <v>15</v>
      </c>
      <c r="C18" s="6">
        <f>C19+C20</f>
        <v>1083000</v>
      </c>
      <c r="D18" s="6">
        <f>D19+D20</f>
        <v>1094356.63</v>
      </c>
      <c r="E18" s="52">
        <f t="shared" si="0"/>
        <v>1.0104862696214219</v>
      </c>
    </row>
    <row r="19" spans="1:5" ht="22.5">
      <c r="A19" s="4" t="s">
        <v>280</v>
      </c>
      <c r="B19" s="5" t="s">
        <v>199</v>
      </c>
      <c r="C19" s="7">
        <v>723000</v>
      </c>
      <c r="D19" s="7">
        <v>723331.26</v>
      </c>
      <c r="E19" s="52">
        <f t="shared" si="0"/>
        <v>1.000458174273859</v>
      </c>
    </row>
    <row r="20" spans="1:5" ht="27" customHeight="1">
      <c r="A20" s="4" t="s">
        <v>283</v>
      </c>
      <c r="B20" s="5" t="s">
        <v>200</v>
      </c>
      <c r="C20" s="7">
        <v>360000</v>
      </c>
      <c r="D20" s="7">
        <v>371025.37</v>
      </c>
      <c r="E20" s="52">
        <f t="shared" si="0"/>
        <v>1.0306260277777777</v>
      </c>
    </row>
    <row r="21" spans="1:5" ht="22.5" customHeight="1">
      <c r="A21" s="54" t="s">
        <v>282</v>
      </c>
      <c r="B21" s="53" t="s">
        <v>16</v>
      </c>
      <c r="C21" s="7">
        <f>C22</f>
        <v>16.78</v>
      </c>
      <c r="D21" s="7">
        <f>D22</f>
        <v>16.78</v>
      </c>
      <c r="E21" s="52">
        <f t="shared" si="0"/>
        <v>1</v>
      </c>
    </row>
    <row r="22" spans="1:5" ht="24" customHeight="1">
      <c r="A22" s="4" t="s">
        <v>281</v>
      </c>
      <c r="B22" s="5" t="s">
        <v>17</v>
      </c>
      <c r="C22" s="7">
        <v>16.78</v>
      </c>
      <c r="D22" s="7">
        <v>16.78</v>
      </c>
      <c r="E22" s="52">
        <f t="shared" si="0"/>
        <v>1</v>
      </c>
    </row>
    <row r="23" spans="1:5" ht="24" customHeight="1">
      <c r="A23" s="56" t="s">
        <v>19</v>
      </c>
      <c r="B23" s="57" t="s">
        <v>18</v>
      </c>
      <c r="C23" s="58">
        <f>SUM(C24:C24)</f>
        <v>66719.35</v>
      </c>
      <c r="D23" s="58">
        <f>SUM(D24:D24)</f>
        <v>66719.35</v>
      </c>
      <c r="E23" s="59">
        <f t="shared" si="0"/>
        <v>1</v>
      </c>
    </row>
    <row r="24" spans="1:5" ht="49.5" customHeight="1">
      <c r="A24" s="4" t="s">
        <v>249</v>
      </c>
      <c r="B24" s="5" t="s">
        <v>257</v>
      </c>
      <c r="C24" s="6">
        <v>66719.35</v>
      </c>
      <c r="D24" s="6">
        <v>66719.35</v>
      </c>
      <c r="E24" s="52">
        <f t="shared" si="0"/>
        <v>1</v>
      </c>
    </row>
    <row r="25" spans="1:5" ht="22.5" customHeight="1">
      <c r="A25" s="54" t="s">
        <v>21</v>
      </c>
      <c r="B25" s="53" t="s">
        <v>20</v>
      </c>
      <c r="C25" s="6">
        <f>C26</f>
        <v>3709.75</v>
      </c>
      <c r="D25" s="6">
        <f>D26</f>
        <v>3709.75</v>
      </c>
      <c r="E25" s="52">
        <f t="shared" si="0"/>
        <v>1</v>
      </c>
    </row>
    <row r="26" spans="1:5" ht="17.25" customHeight="1">
      <c r="A26" s="4" t="s">
        <v>23</v>
      </c>
      <c r="B26" s="5" t="s">
        <v>22</v>
      </c>
      <c r="C26" s="7">
        <v>3709.75</v>
      </c>
      <c r="D26" s="7">
        <v>3709.75</v>
      </c>
      <c r="E26" s="52">
        <f t="shared" si="0"/>
        <v>1</v>
      </c>
    </row>
    <row r="27" spans="1:5" ht="24" customHeight="1">
      <c r="A27" s="54" t="s">
        <v>25</v>
      </c>
      <c r="B27" s="53" t="s">
        <v>24</v>
      </c>
      <c r="C27" s="6">
        <f>SUM(C28:C29)</f>
        <v>5840</v>
      </c>
      <c r="D27" s="6">
        <f>SUM(D28:D29)</f>
        <v>5840</v>
      </c>
      <c r="E27" s="52">
        <f t="shared" si="0"/>
        <v>1</v>
      </c>
    </row>
    <row r="28" spans="1:5" ht="66" customHeight="1">
      <c r="A28" s="4" t="s">
        <v>270</v>
      </c>
      <c r="B28" s="53" t="s">
        <v>271</v>
      </c>
      <c r="C28" s="6">
        <v>800</v>
      </c>
      <c r="D28" s="6">
        <v>800</v>
      </c>
      <c r="E28" s="52">
        <f t="shared" si="0"/>
        <v>1</v>
      </c>
    </row>
    <row r="29" spans="1:5" ht="56.25" customHeight="1">
      <c r="A29" s="4" t="s">
        <v>268</v>
      </c>
      <c r="B29" s="5" t="s">
        <v>269</v>
      </c>
      <c r="C29" s="7">
        <v>5040</v>
      </c>
      <c r="D29" s="7">
        <v>5040</v>
      </c>
      <c r="E29" s="52">
        <f t="shared" si="0"/>
        <v>1</v>
      </c>
    </row>
    <row r="30" spans="1:5" ht="2.25" customHeight="1" hidden="1">
      <c r="A30" s="60" t="s">
        <v>27</v>
      </c>
      <c r="B30" s="53" t="s">
        <v>26</v>
      </c>
      <c r="C30" s="7">
        <f>C31</f>
        <v>0</v>
      </c>
      <c r="D30" s="7">
        <f>D31</f>
        <v>0</v>
      </c>
      <c r="E30" s="52" t="e">
        <f t="shared" si="0"/>
        <v>#DIV/0!</v>
      </c>
    </row>
    <row r="31" spans="1:5" ht="23.25" customHeight="1" hidden="1">
      <c r="A31" s="8" t="s">
        <v>29</v>
      </c>
      <c r="B31" s="5" t="s">
        <v>28</v>
      </c>
      <c r="C31" s="7"/>
      <c r="D31" s="7"/>
      <c r="E31" s="52" t="e">
        <f t="shared" si="0"/>
        <v>#DIV/0!</v>
      </c>
    </row>
    <row r="32" spans="1:5" ht="0.75" customHeight="1" hidden="1">
      <c r="A32" s="60" t="s">
        <v>157</v>
      </c>
      <c r="B32" s="61" t="s">
        <v>156</v>
      </c>
      <c r="C32" s="7"/>
      <c r="D32" s="7"/>
      <c r="E32" s="52"/>
    </row>
    <row r="33" spans="1:5" ht="12.75" hidden="1">
      <c r="A33" s="8" t="s">
        <v>155</v>
      </c>
      <c r="B33" s="28" t="s">
        <v>154</v>
      </c>
      <c r="C33" s="7"/>
      <c r="D33" s="7"/>
      <c r="E33" s="52"/>
    </row>
    <row r="34" spans="1:5" ht="17.25" customHeight="1">
      <c r="A34" s="54" t="s">
        <v>31</v>
      </c>
      <c r="B34" s="53" t="s">
        <v>30</v>
      </c>
      <c r="C34" s="6">
        <f>C35+C43+C45</f>
        <v>2006124.48</v>
      </c>
      <c r="D34" s="6">
        <f>D35+D43+D45</f>
        <v>2006124.48</v>
      </c>
      <c r="E34" s="52">
        <f aca="true" t="shared" si="1" ref="E34:E47">D34/C34</f>
        <v>1</v>
      </c>
    </row>
    <row r="35" spans="1:5" ht="22.5">
      <c r="A35" s="56" t="s">
        <v>33</v>
      </c>
      <c r="B35" s="53" t="s">
        <v>32</v>
      </c>
      <c r="C35" s="58">
        <f>C36+C37+C38+C39+C40+C42+C41</f>
        <v>2006124.48</v>
      </c>
      <c r="D35" s="58">
        <f>D36+D37+D38+D39+D40+D42+D41</f>
        <v>2006124.48</v>
      </c>
      <c r="E35" s="59">
        <f t="shared" si="1"/>
        <v>1</v>
      </c>
    </row>
    <row r="36" spans="1:5" ht="26.25" customHeight="1">
      <c r="A36" s="4" t="s">
        <v>258</v>
      </c>
      <c r="B36" s="5" t="s">
        <v>34</v>
      </c>
      <c r="C36" s="6">
        <v>1405340</v>
      </c>
      <c r="D36" s="6">
        <v>1405340</v>
      </c>
      <c r="E36" s="52">
        <f t="shared" si="1"/>
        <v>1</v>
      </c>
    </row>
    <row r="37" spans="1:5" ht="22.5" hidden="1">
      <c r="A37" s="4" t="s">
        <v>36</v>
      </c>
      <c r="B37" s="5" t="s">
        <v>35</v>
      </c>
      <c r="C37" s="6"/>
      <c r="D37" s="6"/>
      <c r="E37" s="52" t="e">
        <f t="shared" si="1"/>
        <v>#DIV/0!</v>
      </c>
    </row>
    <row r="38" spans="1:5" ht="12.75" hidden="1">
      <c r="A38" s="4" t="s">
        <v>38</v>
      </c>
      <c r="B38" s="5" t="s">
        <v>37</v>
      </c>
      <c r="C38" s="7"/>
      <c r="D38" s="7"/>
      <c r="E38" s="52" t="e">
        <f t="shared" si="1"/>
        <v>#DIV/0!</v>
      </c>
    </row>
    <row r="39" spans="1:5" ht="33.75">
      <c r="A39" s="4" t="s">
        <v>250</v>
      </c>
      <c r="B39" s="5" t="s">
        <v>39</v>
      </c>
      <c r="C39" s="7">
        <v>76119.4</v>
      </c>
      <c r="D39" s="7">
        <v>76119.4</v>
      </c>
      <c r="E39" s="52">
        <f t="shared" si="1"/>
        <v>1</v>
      </c>
    </row>
    <row r="40" spans="1:5" ht="45">
      <c r="A40" s="4" t="s">
        <v>256</v>
      </c>
      <c r="B40" s="5" t="s">
        <v>259</v>
      </c>
      <c r="C40" s="7">
        <v>495924</v>
      </c>
      <c r="D40" s="7">
        <v>495924</v>
      </c>
      <c r="E40" s="52">
        <f t="shared" si="1"/>
        <v>1</v>
      </c>
    </row>
    <row r="41" spans="1:5" ht="37.5" customHeight="1">
      <c r="A41" s="4" t="s">
        <v>260</v>
      </c>
      <c r="B41" s="87" t="s">
        <v>255</v>
      </c>
      <c r="C41" s="7">
        <v>28741.08</v>
      </c>
      <c r="D41" s="7">
        <v>28741.08</v>
      </c>
      <c r="E41" s="52">
        <f t="shared" si="1"/>
        <v>1</v>
      </c>
    </row>
    <row r="42" spans="1:5" ht="22.5" customHeight="1" hidden="1">
      <c r="A42" s="84" t="s">
        <v>159</v>
      </c>
      <c r="B42" s="85" t="s">
        <v>160</v>
      </c>
      <c r="C42" s="86"/>
      <c r="D42" s="86"/>
      <c r="E42" s="52" t="e">
        <f t="shared" si="1"/>
        <v>#DIV/0!</v>
      </c>
    </row>
    <row r="43" spans="1:5" ht="21" customHeight="1" hidden="1">
      <c r="A43" s="56" t="s">
        <v>41</v>
      </c>
      <c r="B43" s="53" t="s">
        <v>40</v>
      </c>
      <c r="C43" s="58">
        <f>C44</f>
        <v>0</v>
      </c>
      <c r="D43" s="58">
        <f>D44</f>
        <v>0</v>
      </c>
      <c r="E43" s="59" t="e">
        <f t="shared" si="1"/>
        <v>#DIV/0!</v>
      </c>
    </row>
    <row r="44" spans="1:5" ht="21" customHeight="1" hidden="1">
      <c r="A44" s="4" t="s">
        <v>43</v>
      </c>
      <c r="B44" s="5" t="s">
        <v>42</v>
      </c>
      <c r="C44" s="7"/>
      <c r="D44" s="7"/>
      <c r="E44" s="52" t="e">
        <f t="shared" si="1"/>
        <v>#DIV/0!</v>
      </c>
    </row>
    <row r="45" spans="1:5" ht="33.75" customHeight="1" hidden="1">
      <c r="A45" s="4" t="s">
        <v>254</v>
      </c>
      <c r="B45" s="5" t="s">
        <v>253</v>
      </c>
      <c r="C45" s="7">
        <f>C46</f>
        <v>0</v>
      </c>
      <c r="D45" s="7">
        <f>D46</f>
        <v>0</v>
      </c>
      <c r="E45" s="52" t="e">
        <f t="shared" si="1"/>
        <v>#DIV/0!</v>
      </c>
    </row>
    <row r="46" spans="1:5" ht="37.5" customHeight="1" hidden="1">
      <c r="A46" s="55" t="s">
        <v>252</v>
      </c>
      <c r="B46" s="5" t="s">
        <v>251</v>
      </c>
      <c r="C46" s="7"/>
      <c r="D46" s="7"/>
      <c r="E46" s="52" t="e">
        <f t="shared" si="1"/>
        <v>#DIV/0!</v>
      </c>
    </row>
    <row r="47" spans="1:5" ht="18" customHeight="1">
      <c r="A47" s="54" t="s">
        <v>45</v>
      </c>
      <c r="B47" s="53" t="s">
        <v>44</v>
      </c>
      <c r="C47" s="6">
        <f>C6+C34</f>
        <v>3950448.4800000004</v>
      </c>
      <c r="D47" s="6">
        <f>D6+D34</f>
        <v>3974435</v>
      </c>
      <c r="E47" s="52">
        <f t="shared" si="1"/>
        <v>1.006071847315928</v>
      </c>
    </row>
  </sheetData>
  <sheetProtection/>
  <mergeCells count="3">
    <mergeCell ref="C1:E1"/>
    <mergeCell ref="C2:E2"/>
    <mergeCell ref="A3:D3"/>
  </mergeCells>
  <printOptions/>
  <pageMargins left="0.7480314960629921" right="0.35433070866141736" top="0.3937007874015748" bottom="0.3937007874015748" header="0" footer="0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view="pageBreakPreview" zoomScaleSheetLayoutView="100" zoomScalePageLayoutView="0" workbookViewId="0" topLeftCell="A1">
      <selection activeCell="C23" sqref="C23"/>
    </sheetView>
  </sheetViews>
  <sheetFormatPr defaultColWidth="9.140625" defaultRowHeight="12.75"/>
  <cols>
    <col min="1" max="1" width="51.140625" style="0" customWidth="1"/>
    <col min="2" max="2" width="25.57421875" style="0" customWidth="1"/>
    <col min="3" max="3" width="13.00390625" style="0" customWidth="1"/>
    <col min="4" max="4" width="12.28125" style="0" customWidth="1"/>
  </cols>
  <sheetData>
    <row r="1" spans="2:5" ht="12.75">
      <c r="B1" s="78" t="s">
        <v>261</v>
      </c>
      <c r="C1" s="78"/>
      <c r="D1" s="78"/>
      <c r="E1" s="78"/>
    </row>
    <row r="2" spans="2:5" ht="29.25" customHeight="1">
      <c r="B2" s="79" t="s">
        <v>287</v>
      </c>
      <c r="C2" s="79"/>
      <c r="D2" s="79"/>
      <c r="E2" s="79"/>
    </row>
    <row r="3" ht="12.75">
      <c r="B3" s="1"/>
    </row>
    <row r="4" spans="1:4" ht="58.5" customHeight="1">
      <c r="A4" s="80" t="s">
        <v>288</v>
      </c>
      <c r="B4" s="80"/>
      <c r="C4" s="80"/>
      <c r="D4" s="80"/>
    </row>
    <row r="5" spans="1:2" ht="15">
      <c r="A5" s="77"/>
      <c r="B5" s="77"/>
    </row>
    <row r="6" spans="1:5" ht="38.25">
      <c r="A6" s="14" t="s">
        <v>0</v>
      </c>
      <c r="B6" s="17" t="s">
        <v>46</v>
      </c>
      <c r="C6" s="16" t="s">
        <v>264</v>
      </c>
      <c r="D6" s="14" t="s">
        <v>266</v>
      </c>
      <c r="E6" s="14" t="s">
        <v>139</v>
      </c>
    </row>
    <row r="7" spans="1:5" ht="38.25">
      <c r="A7" s="13" t="s">
        <v>47</v>
      </c>
      <c r="B7" s="18" t="s">
        <v>48</v>
      </c>
      <c r="C7" s="68">
        <f>C8-C23</f>
        <v>0</v>
      </c>
      <c r="D7" s="68">
        <f>D8-D23</f>
        <v>0</v>
      </c>
      <c r="E7" s="52"/>
    </row>
    <row r="8" spans="1:5" ht="25.5">
      <c r="A8" s="13" t="s">
        <v>49</v>
      </c>
      <c r="B8" s="18" t="s">
        <v>48</v>
      </c>
      <c r="C8" s="69">
        <f>C27-(-C31)</f>
        <v>760609.5100000002</v>
      </c>
      <c r="D8" s="69">
        <f>D27-(-D31)</f>
        <v>526687.0099999998</v>
      </c>
      <c r="E8" s="52">
        <f>D8/C8</f>
        <v>0.6924538847798519</v>
      </c>
    </row>
    <row r="9" spans="1:5" ht="25.5">
      <c r="A9" s="13" t="s">
        <v>50</v>
      </c>
      <c r="B9" s="18" t="s">
        <v>51</v>
      </c>
      <c r="C9" s="54"/>
      <c r="D9" s="70"/>
      <c r="E9" s="70"/>
    </row>
    <row r="10" spans="1:5" ht="12.75">
      <c r="A10" s="13" t="s">
        <v>52</v>
      </c>
      <c r="B10" s="18" t="s">
        <v>53</v>
      </c>
      <c r="C10" s="54"/>
      <c r="D10" s="70"/>
      <c r="E10" s="70"/>
    </row>
    <row r="11" spans="1:5" ht="25.5">
      <c r="A11" s="13" t="s">
        <v>54</v>
      </c>
      <c r="B11" s="18" t="s">
        <v>55</v>
      </c>
      <c r="C11" s="71"/>
      <c r="D11" s="72"/>
      <c r="E11" s="72"/>
    </row>
    <row r="12" spans="1:5" ht="38.25">
      <c r="A12" s="13" t="s">
        <v>56</v>
      </c>
      <c r="B12" s="18" t="s">
        <v>57</v>
      </c>
      <c r="C12" s="71"/>
      <c r="D12" s="72"/>
      <c r="E12" s="72"/>
    </row>
    <row r="13" spans="1:5" ht="25.5">
      <c r="A13" s="13" t="s">
        <v>58</v>
      </c>
      <c r="B13" s="18" t="s">
        <v>59</v>
      </c>
      <c r="C13" s="71"/>
      <c r="D13" s="72"/>
      <c r="E13" s="72"/>
    </row>
    <row r="14" spans="1:5" ht="38.25">
      <c r="A14" s="13" t="s">
        <v>60</v>
      </c>
      <c r="B14" s="18" t="s">
        <v>61</v>
      </c>
      <c r="C14" s="71"/>
      <c r="D14" s="72"/>
      <c r="E14" s="72"/>
    </row>
    <row r="15" spans="1:5" ht="25.5">
      <c r="A15" s="19" t="s">
        <v>62</v>
      </c>
      <c r="B15" s="18" t="s">
        <v>63</v>
      </c>
      <c r="C15" s="54"/>
      <c r="D15" s="70"/>
      <c r="E15" s="70"/>
    </row>
    <row r="16" spans="1:5" ht="25.5">
      <c r="A16" s="13" t="s">
        <v>64</v>
      </c>
      <c r="B16" s="18" t="s">
        <v>65</v>
      </c>
      <c r="C16" s="71"/>
      <c r="D16" s="72"/>
      <c r="E16" s="72"/>
    </row>
    <row r="17" spans="1:5" ht="38.25">
      <c r="A17" s="13" t="s">
        <v>66</v>
      </c>
      <c r="B17" s="18" t="s">
        <v>67</v>
      </c>
      <c r="C17" s="71"/>
      <c r="D17" s="72"/>
      <c r="E17" s="72"/>
    </row>
    <row r="18" spans="1:5" ht="25.5">
      <c r="A18" s="13" t="s">
        <v>68</v>
      </c>
      <c r="B18" s="18" t="s">
        <v>69</v>
      </c>
      <c r="C18" s="71"/>
      <c r="D18" s="72"/>
      <c r="E18" s="72"/>
    </row>
    <row r="19" spans="1:5" ht="38.25">
      <c r="A19" s="13" t="s">
        <v>70</v>
      </c>
      <c r="B19" s="18" t="s">
        <v>71</v>
      </c>
      <c r="C19" s="71"/>
      <c r="D19" s="72"/>
      <c r="E19" s="72"/>
    </row>
    <row r="20" spans="1:5" ht="25.5">
      <c r="A20" s="13" t="s">
        <v>72</v>
      </c>
      <c r="B20" s="18" t="s">
        <v>73</v>
      </c>
      <c r="C20" s="71"/>
      <c r="D20" s="72"/>
      <c r="E20" s="72"/>
    </row>
    <row r="21" spans="1:5" ht="25.5">
      <c r="A21" s="13" t="s">
        <v>74</v>
      </c>
      <c r="B21" s="18" t="s">
        <v>75</v>
      </c>
      <c r="C21" s="71"/>
      <c r="D21" s="72"/>
      <c r="E21" s="72"/>
    </row>
    <row r="22" spans="1:5" ht="38.25">
      <c r="A22" s="13" t="s">
        <v>76</v>
      </c>
      <c r="B22" s="18" t="s">
        <v>77</v>
      </c>
      <c r="C22" s="71"/>
      <c r="D22" s="72"/>
      <c r="E22" s="72"/>
    </row>
    <row r="23" spans="1:5" ht="25.5">
      <c r="A23" s="19" t="s">
        <v>78</v>
      </c>
      <c r="B23" s="18" t="s">
        <v>79</v>
      </c>
      <c r="C23" s="68">
        <f>-(-C27-C31)</f>
        <v>760609.5100000002</v>
      </c>
      <c r="D23" s="68">
        <f>-(-D27-D31)</f>
        <v>526687.0099999998</v>
      </c>
      <c r="E23" s="52">
        <f aca="true" t="shared" si="0" ref="E23:E30">D23/C23</f>
        <v>0.6924538847798519</v>
      </c>
    </row>
    <row r="24" spans="1:5" ht="12.75">
      <c r="A24" s="13" t="s">
        <v>80</v>
      </c>
      <c r="B24" s="18" t="s">
        <v>81</v>
      </c>
      <c r="C24" s="15">
        <f>C25</f>
        <v>-3950448.48</v>
      </c>
      <c r="D24" s="73">
        <f aca="true" t="shared" si="1" ref="C24:D26">D25</f>
        <v>-3995530.09</v>
      </c>
      <c r="E24" s="52">
        <f t="shared" si="0"/>
        <v>1.0114117701390704</v>
      </c>
    </row>
    <row r="25" spans="1:5" ht="12.75">
      <c r="A25" s="13" t="s">
        <v>82</v>
      </c>
      <c r="B25" s="18" t="s">
        <v>83</v>
      </c>
      <c r="C25" s="15">
        <f t="shared" si="1"/>
        <v>-3950448.48</v>
      </c>
      <c r="D25" s="73">
        <f t="shared" si="1"/>
        <v>-3995530.09</v>
      </c>
      <c r="E25" s="52">
        <f t="shared" si="0"/>
        <v>1.0114117701390704</v>
      </c>
    </row>
    <row r="26" spans="1:5" ht="25.5">
      <c r="A26" s="13" t="s">
        <v>84</v>
      </c>
      <c r="B26" s="18" t="s">
        <v>85</v>
      </c>
      <c r="C26" s="15">
        <f t="shared" si="1"/>
        <v>-3950448.48</v>
      </c>
      <c r="D26" s="73">
        <f t="shared" si="1"/>
        <v>-3995530.09</v>
      </c>
      <c r="E26" s="52">
        <f t="shared" si="0"/>
        <v>1.0114117701390704</v>
      </c>
    </row>
    <row r="27" spans="1:5" ht="25.5">
      <c r="A27" s="19" t="s">
        <v>86</v>
      </c>
      <c r="B27" s="18" t="s">
        <v>87</v>
      </c>
      <c r="C27" s="15">
        <v>-3950448.48</v>
      </c>
      <c r="D27" s="73">
        <v>-3995530.09</v>
      </c>
      <c r="E27" s="52">
        <f t="shared" si="0"/>
        <v>1.0114117701390704</v>
      </c>
    </row>
    <row r="28" spans="1:5" ht="15" customHeight="1">
      <c r="A28" s="13" t="s">
        <v>88</v>
      </c>
      <c r="B28" s="18" t="s">
        <v>89</v>
      </c>
      <c r="C28" s="15">
        <f aca="true" t="shared" si="2" ref="C28:D30">C29</f>
        <v>4711057.99</v>
      </c>
      <c r="D28" s="73">
        <f t="shared" si="2"/>
        <v>4522217.1</v>
      </c>
      <c r="E28" s="52">
        <f t="shared" si="0"/>
        <v>0.9599153968384923</v>
      </c>
    </row>
    <row r="29" spans="1:5" ht="12.75">
      <c r="A29" s="13" t="s">
        <v>90</v>
      </c>
      <c r="B29" s="18" t="s">
        <v>91</v>
      </c>
      <c r="C29" s="15">
        <f t="shared" si="2"/>
        <v>4711057.99</v>
      </c>
      <c r="D29" s="73">
        <f t="shared" si="2"/>
        <v>4522217.1</v>
      </c>
      <c r="E29" s="52">
        <f t="shared" si="0"/>
        <v>0.9599153968384923</v>
      </c>
    </row>
    <row r="30" spans="1:5" ht="25.5">
      <c r="A30" s="13" t="s">
        <v>92</v>
      </c>
      <c r="B30" s="18" t="s">
        <v>93</v>
      </c>
      <c r="C30" s="15">
        <f t="shared" si="2"/>
        <v>4711057.99</v>
      </c>
      <c r="D30" s="73">
        <f t="shared" si="2"/>
        <v>4522217.1</v>
      </c>
      <c r="E30" s="52">
        <f t="shared" si="0"/>
        <v>0.9599153968384923</v>
      </c>
    </row>
    <row r="31" spans="1:5" ht="25.5">
      <c r="A31" s="19" t="s">
        <v>94</v>
      </c>
      <c r="B31" s="18" t="s">
        <v>95</v>
      </c>
      <c r="C31" s="15">
        <v>4711057.99</v>
      </c>
      <c r="D31" s="73">
        <v>4522217.1</v>
      </c>
      <c r="E31" s="52">
        <f>D31/C31</f>
        <v>0.9599153968384923</v>
      </c>
    </row>
  </sheetData>
  <sheetProtection/>
  <mergeCells count="4">
    <mergeCell ref="A5:B5"/>
    <mergeCell ref="B1:E1"/>
    <mergeCell ref="B2:E2"/>
    <mergeCell ref="A4:D4"/>
  </mergeCells>
  <printOptions/>
  <pageMargins left="0.3937007874015748" right="0.3937007874015748" top="0.7874015748031497" bottom="0.7874015748031497" header="0" footer="0"/>
  <pageSetup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4"/>
  <sheetViews>
    <sheetView view="pageBreakPreview" zoomScaleSheetLayoutView="100" zoomScalePageLayoutView="0" workbookViewId="0" topLeftCell="A1">
      <selection activeCell="E7" sqref="E7"/>
    </sheetView>
  </sheetViews>
  <sheetFormatPr defaultColWidth="9.140625" defaultRowHeight="12.75"/>
  <cols>
    <col min="1" max="2" width="7.28125" style="0" customWidth="1"/>
    <col min="3" max="3" width="38.140625" style="0" customWidth="1"/>
    <col min="4" max="4" width="14.7109375" style="0" customWidth="1"/>
    <col min="5" max="5" width="14.00390625" style="0" customWidth="1"/>
    <col min="6" max="6" width="11.421875" style="0" customWidth="1"/>
  </cols>
  <sheetData>
    <row r="1" spans="4:6" ht="12.75">
      <c r="D1" s="78" t="s">
        <v>262</v>
      </c>
      <c r="E1" s="78"/>
      <c r="F1" s="78"/>
    </row>
    <row r="2" spans="3:6" ht="49.5" customHeight="1">
      <c r="C2" s="9"/>
      <c r="D2" s="75" t="s">
        <v>289</v>
      </c>
      <c r="E2" s="75"/>
      <c r="F2" s="75"/>
    </row>
    <row r="3" ht="12.75">
      <c r="C3" s="1"/>
    </row>
    <row r="4" spans="1:5" ht="33" customHeight="1">
      <c r="A4" s="81" t="s">
        <v>140</v>
      </c>
      <c r="B4" s="81"/>
      <c r="C4" s="81"/>
      <c r="D4" s="81"/>
      <c r="E4" s="81"/>
    </row>
    <row r="5" spans="1:3" ht="15">
      <c r="A5" s="77"/>
      <c r="B5" s="77"/>
      <c r="C5" s="77"/>
    </row>
    <row r="6" spans="1:6" ht="38.25">
      <c r="A6" s="14" t="s">
        <v>96</v>
      </c>
      <c r="B6" s="14" t="s">
        <v>97</v>
      </c>
      <c r="C6" s="14" t="s">
        <v>0</v>
      </c>
      <c r="D6" s="16" t="s">
        <v>264</v>
      </c>
      <c r="E6" s="14" t="s">
        <v>266</v>
      </c>
      <c r="F6" s="14" t="s">
        <v>139</v>
      </c>
    </row>
    <row r="7" spans="1:6" ht="12.75">
      <c r="A7" s="14"/>
      <c r="B7" s="14"/>
      <c r="C7" s="14" t="s">
        <v>98</v>
      </c>
      <c r="D7" s="50">
        <f>D8+D13+D15+D18+D21+D29+D33+D31+D27+D25</f>
        <v>4711057.99</v>
      </c>
      <c r="E7" s="50">
        <f>E8+E13+E15+E18+E21+E29+E33+E31+E27+E25</f>
        <v>4501122.01</v>
      </c>
      <c r="F7" s="67">
        <f>E7/D7</f>
        <v>0.955437614980409</v>
      </c>
    </row>
    <row r="8" spans="1:6" ht="22.5" customHeight="1">
      <c r="A8" s="16" t="s">
        <v>99</v>
      </c>
      <c r="B8" s="16" t="s">
        <v>100</v>
      </c>
      <c r="C8" s="20" t="s">
        <v>101</v>
      </c>
      <c r="D8" s="49">
        <f>D9+D11+D12+D10</f>
        <v>2837983.9400000004</v>
      </c>
      <c r="E8" s="49">
        <f>E9+E11+E12+E10</f>
        <v>2672168.8200000003</v>
      </c>
      <c r="F8" s="27">
        <f aca="true" t="shared" si="0" ref="F8:F34">E8/D8</f>
        <v>0.9415729181328629</v>
      </c>
    </row>
    <row r="9" spans="1:6" ht="27" customHeight="1">
      <c r="A9" s="16" t="s">
        <v>99</v>
      </c>
      <c r="B9" s="16" t="s">
        <v>102</v>
      </c>
      <c r="C9" s="20" t="s">
        <v>103</v>
      </c>
      <c r="D9" s="49">
        <v>511388.74</v>
      </c>
      <c r="E9" s="49">
        <v>511388.74</v>
      </c>
      <c r="F9" s="27">
        <f t="shared" si="0"/>
        <v>1</v>
      </c>
    </row>
    <row r="10" spans="1:6" ht="0.75" customHeight="1" hidden="1">
      <c r="A10" s="16" t="s">
        <v>99</v>
      </c>
      <c r="B10" s="16" t="s">
        <v>126</v>
      </c>
      <c r="C10" s="20" t="s">
        <v>161</v>
      </c>
      <c r="D10" s="49"/>
      <c r="E10" s="49"/>
      <c r="F10" s="27" t="e">
        <f t="shared" si="0"/>
        <v>#DIV/0!</v>
      </c>
    </row>
    <row r="11" spans="1:6" ht="18" customHeight="1">
      <c r="A11" s="16" t="s">
        <v>99</v>
      </c>
      <c r="B11" s="16" t="s">
        <v>104</v>
      </c>
      <c r="C11" s="20" t="s">
        <v>105</v>
      </c>
      <c r="D11" s="49">
        <v>130000</v>
      </c>
      <c r="E11" s="49">
        <v>0</v>
      </c>
      <c r="F11" s="27">
        <f t="shared" si="0"/>
        <v>0</v>
      </c>
    </row>
    <row r="12" spans="1:6" ht="20.25" customHeight="1">
      <c r="A12" s="16" t="s">
        <v>99</v>
      </c>
      <c r="B12" s="16" t="s">
        <v>106</v>
      </c>
      <c r="C12" s="20" t="s">
        <v>107</v>
      </c>
      <c r="D12" s="50">
        <v>2196595.2</v>
      </c>
      <c r="E12" s="50">
        <v>2160780.08</v>
      </c>
      <c r="F12" s="27">
        <f t="shared" si="0"/>
        <v>0.9836951660460698</v>
      </c>
    </row>
    <row r="13" spans="1:6" ht="21.75" customHeight="1">
      <c r="A13" s="16" t="s">
        <v>102</v>
      </c>
      <c r="B13" s="16" t="s">
        <v>100</v>
      </c>
      <c r="C13" s="20" t="s">
        <v>108</v>
      </c>
      <c r="D13" s="50">
        <f>D14</f>
        <v>76119.4</v>
      </c>
      <c r="E13" s="50">
        <f>E14</f>
        <v>74159.4</v>
      </c>
      <c r="F13" s="27">
        <f t="shared" si="0"/>
        <v>0.9742509793823914</v>
      </c>
    </row>
    <row r="14" spans="1:6" ht="24.75" customHeight="1">
      <c r="A14" s="21" t="s">
        <v>102</v>
      </c>
      <c r="B14" s="16" t="s">
        <v>109</v>
      </c>
      <c r="C14" s="20" t="s">
        <v>110</v>
      </c>
      <c r="D14" s="50">
        <v>76119.4</v>
      </c>
      <c r="E14" s="50">
        <v>74159.4</v>
      </c>
      <c r="F14" s="27">
        <f t="shared" si="0"/>
        <v>0.9742509793823914</v>
      </c>
    </row>
    <row r="15" spans="1:6" ht="29.25" customHeight="1">
      <c r="A15" s="21" t="s">
        <v>109</v>
      </c>
      <c r="B15" s="21" t="s">
        <v>100</v>
      </c>
      <c r="C15" s="20" t="s">
        <v>111</v>
      </c>
      <c r="D15" s="50">
        <f>D16+D17</f>
        <v>513857</v>
      </c>
      <c r="E15" s="50">
        <f>E16+E17</f>
        <v>513856.83</v>
      </c>
      <c r="F15" s="27">
        <f t="shared" si="0"/>
        <v>0.9999996691686598</v>
      </c>
    </row>
    <row r="16" spans="1:6" ht="53.25" customHeight="1">
      <c r="A16" s="21" t="s">
        <v>109</v>
      </c>
      <c r="B16" s="16" t="s">
        <v>112</v>
      </c>
      <c r="C16" s="20" t="s">
        <v>113</v>
      </c>
      <c r="D16" s="50">
        <v>495924</v>
      </c>
      <c r="E16" s="50">
        <v>495924</v>
      </c>
      <c r="F16" s="27">
        <f t="shared" si="0"/>
        <v>1</v>
      </c>
    </row>
    <row r="17" spans="1:6" ht="41.25" customHeight="1">
      <c r="A17" s="21" t="s">
        <v>109</v>
      </c>
      <c r="B17" s="22">
        <v>14</v>
      </c>
      <c r="C17" s="20" t="s">
        <v>203</v>
      </c>
      <c r="D17" s="50">
        <v>17933</v>
      </c>
      <c r="E17" s="50">
        <v>17932.83</v>
      </c>
      <c r="F17" s="27">
        <f t="shared" si="0"/>
        <v>0.9999905202698935</v>
      </c>
    </row>
    <row r="18" spans="1:6" ht="16.5" customHeight="1">
      <c r="A18" s="23" t="s">
        <v>114</v>
      </c>
      <c r="B18" s="23" t="s">
        <v>100</v>
      </c>
      <c r="C18" s="20" t="s">
        <v>115</v>
      </c>
      <c r="D18" s="50">
        <f>D19+D20</f>
        <v>174687.38</v>
      </c>
      <c r="E18" s="50">
        <f>E19+E20</f>
        <v>174687.38</v>
      </c>
      <c r="F18" s="27">
        <f t="shared" si="0"/>
        <v>1</v>
      </c>
    </row>
    <row r="19" spans="1:6" ht="21" customHeight="1" hidden="1">
      <c r="A19" s="23" t="s">
        <v>114</v>
      </c>
      <c r="B19" s="23" t="s">
        <v>112</v>
      </c>
      <c r="C19" s="20" t="s">
        <v>116</v>
      </c>
      <c r="D19" s="50"/>
      <c r="E19" s="50"/>
      <c r="F19" s="27" t="e">
        <f t="shared" si="0"/>
        <v>#DIV/0!</v>
      </c>
    </row>
    <row r="20" spans="1:6" ht="32.25" customHeight="1">
      <c r="A20" s="23" t="s">
        <v>114</v>
      </c>
      <c r="B20" s="23">
        <v>12</v>
      </c>
      <c r="C20" s="20" t="s">
        <v>117</v>
      </c>
      <c r="D20" s="50">
        <v>174687.38</v>
      </c>
      <c r="E20" s="50">
        <v>174687.38</v>
      </c>
      <c r="F20" s="27">
        <f t="shared" si="0"/>
        <v>1</v>
      </c>
    </row>
    <row r="21" spans="1:6" ht="19.5" customHeight="1">
      <c r="A21" s="21" t="s">
        <v>118</v>
      </c>
      <c r="B21" s="21" t="s">
        <v>100</v>
      </c>
      <c r="C21" s="20" t="s">
        <v>119</v>
      </c>
      <c r="D21" s="50">
        <f>D22+D23+D24</f>
        <v>667415.01</v>
      </c>
      <c r="E21" s="50">
        <f>E22+E23+E24</f>
        <v>638837.98</v>
      </c>
      <c r="F21" s="27">
        <f t="shared" si="0"/>
        <v>0.9571825182655092</v>
      </c>
    </row>
    <row r="22" spans="1:6" ht="12.75" hidden="1">
      <c r="A22" s="21" t="s">
        <v>118</v>
      </c>
      <c r="B22" s="16" t="s">
        <v>99</v>
      </c>
      <c r="C22" s="20" t="s">
        <v>120</v>
      </c>
      <c r="D22" s="50">
        <v>0</v>
      </c>
      <c r="E22" s="50">
        <v>0</v>
      </c>
      <c r="F22" s="27" t="s">
        <v>138</v>
      </c>
    </row>
    <row r="23" spans="1:6" ht="21.75" customHeight="1" hidden="1">
      <c r="A23" s="21" t="s">
        <v>118</v>
      </c>
      <c r="B23" s="16" t="s">
        <v>102</v>
      </c>
      <c r="C23" s="20" t="s">
        <v>121</v>
      </c>
      <c r="D23" s="50"/>
      <c r="E23" s="50"/>
      <c r="F23" s="27" t="e">
        <f t="shared" si="0"/>
        <v>#DIV/0!</v>
      </c>
    </row>
    <row r="24" spans="1:6" ht="21.75" customHeight="1">
      <c r="A24" s="21" t="s">
        <v>118</v>
      </c>
      <c r="B24" s="16" t="s">
        <v>109</v>
      </c>
      <c r="C24" s="20" t="s">
        <v>122</v>
      </c>
      <c r="D24" s="50">
        <v>667415.01</v>
      </c>
      <c r="E24" s="50">
        <v>638837.98</v>
      </c>
      <c r="F24" s="27">
        <f t="shared" si="0"/>
        <v>0.9571825182655092</v>
      </c>
    </row>
    <row r="25" spans="1:6" ht="19.5" customHeight="1" hidden="1">
      <c r="A25" s="21" t="s">
        <v>123</v>
      </c>
      <c r="B25" s="16" t="s">
        <v>100</v>
      </c>
      <c r="C25" s="20" t="s">
        <v>124</v>
      </c>
      <c r="D25" s="50">
        <f>D26</f>
        <v>0</v>
      </c>
      <c r="E25" s="50">
        <f>E26</f>
        <v>0</v>
      </c>
      <c r="F25" s="27" t="e">
        <f t="shared" si="0"/>
        <v>#DIV/0!</v>
      </c>
    </row>
    <row r="26" spans="1:6" ht="36" customHeight="1" hidden="1">
      <c r="A26" s="21" t="s">
        <v>123</v>
      </c>
      <c r="B26" s="16" t="s">
        <v>102</v>
      </c>
      <c r="C26" s="20" t="s">
        <v>125</v>
      </c>
      <c r="D26" s="50"/>
      <c r="E26" s="50"/>
      <c r="F26" s="27" t="e">
        <f t="shared" si="0"/>
        <v>#DIV/0!</v>
      </c>
    </row>
    <row r="27" spans="1:6" ht="18" customHeight="1">
      <c r="A27" s="24" t="s">
        <v>126</v>
      </c>
      <c r="B27" s="21" t="s">
        <v>100</v>
      </c>
      <c r="C27" s="20" t="s">
        <v>127</v>
      </c>
      <c r="D27" s="50">
        <f>D28</f>
        <v>30741.08</v>
      </c>
      <c r="E27" s="50">
        <f>E28</f>
        <v>28741.08</v>
      </c>
      <c r="F27" s="27">
        <f t="shared" si="0"/>
        <v>0.9349404770424461</v>
      </c>
    </row>
    <row r="28" spans="1:6" ht="27" customHeight="1">
      <c r="A28" s="24" t="s">
        <v>126</v>
      </c>
      <c r="B28" s="24" t="s">
        <v>126</v>
      </c>
      <c r="C28" s="20" t="s">
        <v>128</v>
      </c>
      <c r="D28" s="50">
        <v>30741.08</v>
      </c>
      <c r="E28" s="50">
        <v>28741.08</v>
      </c>
      <c r="F28" s="27">
        <f t="shared" si="0"/>
        <v>0.9349404770424461</v>
      </c>
    </row>
    <row r="29" spans="1:6" ht="20.25" customHeight="1">
      <c r="A29" s="24" t="s">
        <v>129</v>
      </c>
      <c r="B29" s="21" t="s">
        <v>100</v>
      </c>
      <c r="C29" s="20" t="s">
        <v>130</v>
      </c>
      <c r="D29" s="50">
        <f>D30</f>
        <v>276839.18</v>
      </c>
      <c r="E29" s="50">
        <f>E30</f>
        <v>265255.52</v>
      </c>
      <c r="F29" s="27">
        <f t="shared" si="0"/>
        <v>0.9581574399981969</v>
      </c>
    </row>
    <row r="30" spans="1:6" ht="14.25" customHeight="1">
      <c r="A30" s="24" t="s">
        <v>129</v>
      </c>
      <c r="B30" s="16" t="s">
        <v>99</v>
      </c>
      <c r="C30" s="20" t="s">
        <v>131</v>
      </c>
      <c r="D30" s="50">
        <v>276839.18</v>
      </c>
      <c r="E30" s="50">
        <v>265255.52</v>
      </c>
      <c r="F30" s="27">
        <f t="shared" si="0"/>
        <v>0.9581574399981969</v>
      </c>
    </row>
    <row r="31" spans="1:6" ht="19.5" customHeight="1">
      <c r="A31" s="25">
        <v>10</v>
      </c>
      <c r="B31" s="21" t="s">
        <v>100</v>
      </c>
      <c r="C31" s="20" t="s">
        <v>132</v>
      </c>
      <c r="D31" s="50">
        <f>D32</f>
        <v>123415</v>
      </c>
      <c r="E31" s="50">
        <f>E32</f>
        <v>123415</v>
      </c>
      <c r="F31" s="27">
        <f t="shared" si="0"/>
        <v>1</v>
      </c>
    </row>
    <row r="32" spans="1:6" ht="17.25" customHeight="1">
      <c r="A32" s="25">
        <v>10</v>
      </c>
      <c r="B32" s="16" t="s">
        <v>99</v>
      </c>
      <c r="C32" s="20" t="s">
        <v>133</v>
      </c>
      <c r="D32" s="50">
        <v>123415</v>
      </c>
      <c r="E32" s="50">
        <v>123415</v>
      </c>
      <c r="F32" s="27">
        <f t="shared" si="0"/>
        <v>1</v>
      </c>
    </row>
    <row r="33" spans="1:6" ht="21" customHeight="1">
      <c r="A33" s="24" t="s">
        <v>104</v>
      </c>
      <c r="B33" s="21" t="s">
        <v>100</v>
      </c>
      <c r="C33" s="20" t="s">
        <v>134</v>
      </c>
      <c r="D33" s="50">
        <f>D34</f>
        <v>10000</v>
      </c>
      <c r="E33" s="50">
        <f>E34</f>
        <v>10000</v>
      </c>
      <c r="F33" s="27">
        <f t="shared" si="0"/>
        <v>1</v>
      </c>
    </row>
    <row r="34" spans="1:6" ht="19.5" customHeight="1">
      <c r="A34" s="25">
        <v>11</v>
      </c>
      <c r="B34" s="16" t="s">
        <v>102</v>
      </c>
      <c r="C34" s="20" t="s">
        <v>135</v>
      </c>
      <c r="D34" s="50">
        <v>10000</v>
      </c>
      <c r="E34" s="50">
        <v>10000</v>
      </c>
      <c r="F34" s="27">
        <f t="shared" si="0"/>
        <v>1</v>
      </c>
    </row>
  </sheetData>
  <sheetProtection/>
  <mergeCells count="4">
    <mergeCell ref="A5:C5"/>
    <mergeCell ref="A4:E4"/>
    <mergeCell ref="D2:F2"/>
    <mergeCell ref="D1:F1"/>
  </mergeCells>
  <printOptions/>
  <pageMargins left="0.7480314960629921" right="0.35433070866141736" top="0.3937007874015748" bottom="0.3937007874015748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6"/>
  <sheetViews>
    <sheetView tabSelected="1" view="pageBreakPreview" zoomScaleSheetLayoutView="100" workbookViewId="0" topLeftCell="A52">
      <selection activeCell="C107" sqref="C107"/>
    </sheetView>
  </sheetViews>
  <sheetFormatPr defaultColWidth="9.140625" defaultRowHeight="12.75"/>
  <cols>
    <col min="1" max="1" width="42.7109375" style="0" customWidth="1"/>
    <col min="2" max="2" width="5.8515625" style="0" customWidth="1"/>
    <col min="3" max="3" width="6.140625" style="0" customWidth="1"/>
    <col min="4" max="4" width="5.8515625" style="0" customWidth="1"/>
    <col min="5" max="5" width="12.8515625" style="0" customWidth="1"/>
    <col min="6" max="6" width="5.8515625" style="0" customWidth="1"/>
    <col min="7" max="7" width="11.7109375" style="0" customWidth="1"/>
    <col min="8" max="8" width="11.421875" style="0" customWidth="1"/>
    <col min="9" max="9" width="10.7109375" style="0" customWidth="1"/>
  </cols>
  <sheetData>
    <row r="1" spans="6:9" ht="12.75">
      <c r="F1" s="82" t="s">
        <v>263</v>
      </c>
      <c r="G1" s="74"/>
      <c r="H1" s="74"/>
      <c r="I1" s="74"/>
    </row>
    <row r="2" spans="5:9" ht="57.75" customHeight="1">
      <c r="E2" s="83" t="s">
        <v>290</v>
      </c>
      <c r="F2" s="83"/>
      <c r="G2" s="83"/>
      <c r="H2" s="83"/>
      <c r="I2" s="83"/>
    </row>
    <row r="3" spans="1:8" ht="19.5" customHeight="1">
      <c r="A3" s="82" t="s">
        <v>153</v>
      </c>
      <c r="B3" s="74"/>
      <c r="C3" s="74"/>
      <c r="D3" s="74"/>
      <c r="E3" s="74"/>
      <c r="F3" s="74"/>
      <c r="G3" s="74"/>
      <c r="H3" s="74"/>
    </row>
    <row r="4" spans="1:9" ht="5.25" customHeight="1">
      <c r="A4" s="10"/>
      <c r="B4" s="11"/>
      <c r="C4" s="11"/>
      <c r="D4" s="11"/>
      <c r="E4" s="11"/>
      <c r="F4" s="11"/>
      <c r="G4" s="12"/>
      <c r="H4" s="10"/>
      <c r="I4" s="11"/>
    </row>
    <row r="5" spans="1:9" ht="75.75" customHeight="1">
      <c r="A5" s="35" t="s">
        <v>152</v>
      </c>
      <c r="B5" s="36" t="s">
        <v>145</v>
      </c>
      <c r="C5" s="36" t="s">
        <v>141</v>
      </c>
      <c r="D5" s="36" t="s">
        <v>142</v>
      </c>
      <c r="E5" s="36" t="s">
        <v>143</v>
      </c>
      <c r="F5" s="16" t="s">
        <v>144</v>
      </c>
      <c r="G5" s="16" t="s">
        <v>291</v>
      </c>
      <c r="H5" s="36" t="s">
        <v>266</v>
      </c>
      <c r="I5" s="36" t="s">
        <v>139</v>
      </c>
    </row>
    <row r="6" spans="1:9" ht="12.75">
      <c r="A6" s="46" t="s">
        <v>136</v>
      </c>
      <c r="B6" s="37"/>
      <c r="C6" s="37"/>
      <c r="D6" s="37"/>
      <c r="E6" s="37"/>
      <c r="F6" s="37"/>
      <c r="G6" s="47">
        <f>G7+G37+G45+G60+G74+G85+G92+G98+G102</f>
        <v>4711057.99</v>
      </c>
      <c r="H6" s="47">
        <f>H7+H37+H45+H60+H74+H85+H92+H98+H102</f>
        <v>4501122.01</v>
      </c>
      <c r="I6" s="33">
        <f>H6/G6</f>
        <v>0.955437614980409</v>
      </c>
    </row>
    <row r="7" spans="1:9" ht="12.75">
      <c r="A7" s="43" t="s">
        <v>101</v>
      </c>
      <c r="B7" s="37" t="s">
        <v>146</v>
      </c>
      <c r="C7" s="32" t="s">
        <v>99</v>
      </c>
      <c r="D7" s="32"/>
      <c r="E7" s="42"/>
      <c r="F7" s="32"/>
      <c r="G7" s="31">
        <f>G8+G12+G16+G20</f>
        <v>2837983.9400000004</v>
      </c>
      <c r="H7" s="31">
        <f>H8+H12+H16+H20</f>
        <v>2672168.8200000003</v>
      </c>
      <c r="I7" s="33">
        <f>H7/G7</f>
        <v>0.9415729181328629</v>
      </c>
    </row>
    <row r="8" spans="1:9" ht="25.5">
      <c r="A8" s="43" t="s">
        <v>163</v>
      </c>
      <c r="B8" s="37" t="s">
        <v>146</v>
      </c>
      <c r="C8" s="32" t="s">
        <v>99</v>
      </c>
      <c r="D8" s="32" t="s">
        <v>102</v>
      </c>
      <c r="E8" s="42"/>
      <c r="F8" s="32"/>
      <c r="G8" s="31">
        <f aca="true" t="shared" si="0" ref="G8:H10">G9</f>
        <v>511388.74</v>
      </c>
      <c r="H8" s="31">
        <f t="shared" si="0"/>
        <v>511388.74</v>
      </c>
      <c r="I8" s="33">
        <f>H8/G8</f>
        <v>1</v>
      </c>
    </row>
    <row r="9" spans="1:9" ht="45">
      <c r="A9" s="90" t="s">
        <v>197</v>
      </c>
      <c r="B9" s="37" t="s">
        <v>146</v>
      </c>
      <c r="C9" s="32" t="s">
        <v>99</v>
      </c>
      <c r="D9" s="32" t="s">
        <v>102</v>
      </c>
      <c r="E9" s="51" t="s">
        <v>204</v>
      </c>
      <c r="F9" s="32"/>
      <c r="G9" s="31">
        <f t="shared" si="0"/>
        <v>511388.74</v>
      </c>
      <c r="H9" s="31">
        <f t="shared" si="0"/>
        <v>511388.74</v>
      </c>
      <c r="I9" s="33">
        <f aca="true" t="shared" si="1" ref="I9:I14">H9/G9</f>
        <v>1</v>
      </c>
    </row>
    <row r="10" spans="1:9" ht="63.75">
      <c r="A10" s="38" t="s">
        <v>164</v>
      </c>
      <c r="B10" s="37" t="s">
        <v>146</v>
      </c>
      <c r="C10" s="39" t="s">
        <v>99</v>
      </c>
      <c r="D10" s="39" t="s">
        <v>102</v>
      </c>
      <c r="E10" s="51" t="s">
        <v>204</v>
      </c>
      <c r="F10" s="39" t="s">
        <v>165</v>
      </c>
      <c r="G10" s="31">
        <f t="shared" si="0"/>
        <v>511388.74</v>
      </c>
      <c r="H10" s="31">
        <f t="shared" si="0"/>
        <v>511388.74</v>
      </c>
      <c r="I10" s="33">
        <f t="shared" si="1"/>
        <v>1</v>
      </c>
    </row>
    <row r="11" spans="1:9" ht="25.5">
      <c r="A11" s="38" t="s">
        <v>247</v>
      </c>
      <c r="B11" s="37" t="s">
        <v>146</v>
      </c>
      <c r="C11" s="39" t="s">
        <v>99</v>
      </c>
      <c r="D11" s="39" t="s">
        <v>102</v>
      </c>
      <c r="E11" s="51" t="s">
        <v>204</v>
      </c>
      <c r="F11" s="39" t="s">
        <v>236</v>
      </c>
      <c r="G11" s="31">
        <v>511388.74</v>
      </c>
      <c r="H11" s="31">
        <v>511388.74</v>
      </c>
      <c r="I11" s="33">
        <f t="shared" si="1"/>
        <v>1</v>
      </c>
    </row>
    <row r="12" spans="1:9" ht="20.25" customHeight="1" hidden="1">
      <c r="A12" s="44" t="s">
        <v>161</v>
      </c>
      <c r="B12" s="37" t="s">
        <v>146</v>
      </c>
      <c r="C12" s="39" t="s">
        <v>99</v>
      </c>
      <c r="D12" s="39" t="s">
        <v>126</v>
      </c>
      <c r="E12" s="40"/>
      <c r="F12" s="39"/>
      <c r="G12" s="31">
        <f aca="true" t="shared" si="2" ref="G12:H14">G13</f>
        <v>0</v>
      </c>
      <c r="H12" s="31">
        <f t="shared" si="2"/>
        <v>0</v>
      </c>
      <c r="I12" s="33" t="e">
        <f t="shared" si="1"/>
        <v>#DIV/0!</v>
      </c>
    </row>
    <row r="13" spans="1:9" ht="25.5" hidden="1">
      <c r="A13" s="44" t="s">
        <v>162</v>
      </c>
      <c r="B13" s="37" t="s">
        <v>146</v>
      </c>
      <c r="C13" s="39" t="s">
        <v>99</v>
      </c>
      <c r="D13" s="39" t="s">
        <v>126</v>
      </c>
      <c r="E13" s="40" t="s">
        <v>166</v>
      </c>
      <c r="F13" s="39"/>
      <c r="G13" s="31">
        <f t="shared" si="2"/>
        <v>0</v>
      </c>
      <c r="H13" s="31">
        <f t="shared" si="2"/>
        <v>0</v>
      </c>
      <c r="I13" s="33" t="e">
        <f t="shared" si="1"/>
        <v>#DIV/0!</v>
      </c>
    </row>
    <row r="14" spans="1:9" ht="12.75" hidden="1">
      <c r="A14" s="38" t="s">
        <v>167</v>
      </c>
      <c r="B14" s="37" t="s">
        <v>146</v>
      </c>
      <c r="C14" s="39" t="s">
        <v>99</v>
      </c>
      <c r="D14" s="39" t="s">
        <v>126</v>
      </c>
      <c r="E14" s="40" t="s">
        <v>166</v>
      </c>
      <c r="F14" s="39" t="s">
        <v>168</v>
      </c>
      <c r="G14" s="31">
        <f t="shared" si="2"/>
        <v>0</v>
      </c>
      <c r="H14" s="31">
        <f t="shared" si="2"/>
        <v>0</v>
      </c>
      <c r="I14" s="33" t="e">
        <f t="shared" si="1"/>
        <v>#DIV/0!</v>
      </c>
    </row>
    <row r="15" spans="1:9" ht="18" customHeight="1" hidden="1">
      <c r="A15" s="48" t="s">
        <v>169</v>
      </c>
      <c r="B15" s="37" t="s">
        <v>146</v>
      </c>
      <c r="C15" s="39" t="s">
        <v>99</v>
      </c>
      <c r="D15" s="39" t="s">
        <v>126</v>
      </c>
      <c r="E15" s="40" t="s">
        <v>166</v>
      </c>
      <c r="F15" s="39" t="s">
        <v>170</v>
      </c>
      <c r="G15" s="31"/>
      <c r="H15" s="31"/>
      <c r="I15" s="33" t="e">
        <f aca="true" t="shared" si="3" ref="I15:I46">H15/G15</f>
        <v>#DIV/0!</v>
      </c>
    </row>
    <row r="16" spans="1:9" ht="12.75">
      <c r="A16" s="43" t="s">
        <v>137</v>
      </c>
      <c r="B16" s="37" t="s">
        <v>146</v>
      </c>
      <c r="C16" s="32" t="s">
        <v>99</v>
      </c>
      <c r="D16" s="32">
        <v>11</v>
      </c>
      <c r="E16" s="42"/>
      <c r="F16" s="32"/>
      <c r="G16" s="31">
        <f aca="true" t="shared" si="4" ref="G16:H18">G17</f>
        <v>130000</v>
      </c>
      <c r="H16" s="31">
        <f t="shared" si="4"/>
        <v>0</v>
      </c>
      <c r="I16" s="33">
        <f t="shared" si="3"/>
        <v>0</v>
      </c>
    </row>
    <row r="17" spans="1:9" ht="56.25">
      <c r="A17" s="90" t="s">
        <v>196</v>
      </c>
      <c r="B17" s="37" t="s">
        <v>146</v>
      </c>
      <c r="C17" s="32" t="s">
        <v>99</v>
      </c>
      <c r="D17" s="32">
        <v>11</v>
      </c>
      <c r="E17" s="51" t="s">
        <v>204</v>
      </c>
      <c r="F17" s="32"/>
      <c r="G17" s="31">
        <f t="shared" si="4"/>
        <v>130000</v>
      </c>
      <c r="H17" s="31">
        <f t="shared" si="4"/>
        <v>0</v>
      </c>
      <c r="I17" s="33">
        <f t="shared" si="3"/>
        <v>0</v>
      </c>
    </row>
    <row r="18" spans="1:9" ht="12.75">
      <c r="A18" s="38" t="s">
        <v>167</v>
      </c>
      <c r="B18" s="37" t="s">
        <v>146</v>
      </c>
      <c r="C18" s="39" t="s">
        <v>99</v>
      </c>
      <c r="D18" s="39">
        <v>11</v>
      </c>
      <c r="E18" s="51" t="s">
        <v>204</v>
      </c>
      <c r="F18" s="39" t="s">
        <v>168</v>
      </c>
      <c r="G18" s="31">
        <f t="shared" si="4"/>
        <v>130000</v>
      </c>
      <c r="H18" s="31">
        <f t="shared" si="4"/>
        <v>0</v>
      </c>
      <c r="I18" s="33">
        <f t="shared" si="3"/>
        <v>0</v>
      </c>
    </row>
    <row r="19" spans="1:9" ht="12.75">
      <c r="A19" s="38" t="s">
        <v>171</v>
      </c>
      <c r="B19" s="37" t="s">
        <v>146</v>
      </c>
      <c r="C19" s="39" t="s">
        <v>99</v>
      </c>
      <c r="D19" s="39">
        <v>11</v>
      </c>
      <c r="E19" s="51" t="s">
        <v>204</v>
      </c>
      <c r="F19" s="39" t="s">
        <v>172</v>
      </c>
      <c r="G19" s="31">
        <v>130000</v>
      </c>
      <c r="H19" s="31">
        <v>0</v>
      </c>
      <c r="I19" s="33">
        <f t="shared" si="3"/>
        <v>0</v>
      </c>
    </row>
    <row r="20" spans="1:9" ht="12.75">
      <c r="A20" s="43" t="s">
        <v>107</v>
      </c>
      <c r="B20" s="37" t="s">
        <v>146</v>
      </c>
      <c r="C20" s="32" t="s">
        <v>99</v>
      </c>
      <c r="D20" s="32">
        <v>13</v>
      </c>
      <c r="E20" s="42"/>
      <c r="F20" s="32"/>
      <c r="G20" s="31">
        <f>G21+G29+G32+G35</f>
        <v>2196595.2</v>
      </c>
      <c r="H20" s="31">
        <f>H21+H29+H32+H35</f>
        <v>2160780.08</v>
      </c>
      <c r="I20" s="33">
        <f t="shared" si="3"/>
        <v>0.9836951660460698</v>
      </c>
    </row>
    <row r="21" spans="1:9" ht="57" customHeight="1">
      <c r="A21" s="90" t="s">
        <v>248</v>
      </c>
      <c r="B21" s="37" t="s">
        <v>146</v>
      </c>
      <c r="C21" s="32" t="s">
        <v>99</v>
      </c>
      <c r="D21" s="32">
        <v>13</v>
      </c>
      <c r="E21" s="40" t="s">
        <v>246</v>
      </c>
      <c r="F21" s="32"/>
      <c r="G21" s="31">
        <f>G22+G24+G26</f>
        <v>2111545.2</v>
      </c>
      <c r="H21" s="31">
        <f>H22+H24+H26</f>
        <v>2075730.0799999998</v>
      </c>
      <c r="I21" s="33">
        <f t="shared" si="3"/>
        <v>0.983038430813605</v>
      </c>
    </row>
    <row r="22" spans="1:9" ht="63.75">
      <c r="A22" s="38" t="s">
        <v>164</v>
      </c>
      <c r="B22" s="37" t="s">
        <v>146</v>
      </c>
      <c r="C22" s="39" t="s">
        <v>99</v>
      </c>
      <c r="D22" s="39">
        <v>13</v>
      </c>
      <c r="E22" s="40" t="s">
        <v>246</v>
      </c>
      <c r="F22" s="39" t="s">
        <v>165</v>
      </c>
      <c r="G22" s="31">
        <f>G23</f>
        <v>1481669</v>
      </c>
      <c r="H22" s="31">
        <f>H23</f>
        <v>1472766.91</v>
      </c>
      <c r="I22" s="33">
        <f t="shared" si="3"/>
        <v>0.9939918497316201</v>
      </c>
    </row>
    <row r="23" spans="1:9" ht="25.5">
      <c r="A23" s="38" t="s">
        <v>247</v>
      </c>
      <c r="B23" s="37" t="s">
        <v>146</v>
      </c>
      <c r="C23" s="39" t="s">
        <v>99</v>
      </c>
      <c r="D23" s="39">
        <v>13</v>
      </c>
      <c r="E23" s="40" t="s">
        <v>246</v>
      </c>
      <c r="F23" s="39" t="s">
        <v>236</v>
      </c>
      <c r="G23" s="31">
        <v>1481669</v>
      </c>
      <c r="H23" s="31">
        <v>1472766.91</v>
      </c>
      <c r="I23" s="33">
        <f t="shared" si="3"/>
        <v>0.9939918497316201</v>
      </c>
    </row>
    <row r="24" spans="1:9" ht="25.5">
      <c r="A24" s="38" t="s">
        <v>175</v>
      </c>
      <c r="B24" s="37" t="s">
        <v>146</v>
      </c>
      <c r="C24" s="39" t="s">
        <v>99</v>
      </c>
      <c r="D24" s="39">
        <v>13</v>
      </c>
      <c r="E24" s="40" t="s">
        <v>246</v>
      </c>
      <c r="F24" s="39" t="s">
        <v>176</v>
      </c>
      <c r="G24" s="31">
        <f>G25</f>
        <v>584560.2</v>
      </c>
      <c r="H24" s="31">
        <f>H25</f>
        <v>562147.76</v>
      </c>
      <c r="I24" s="33">
        <f t="shared" si="3"/>
        <v>0.9616593124198329</v>
      </c>
    </row>
    <row r="25" spans="1:9" ht="38.25">
      <c r="A25" s="38" t="s">
        <v>177</v>
      </c>
      <c r="B25" s="37" t="s">
        <v>146</v>
      </c>
      <c r="C25" s="39" t="s">
        <v>99</v>
      </c>
      <c r="D25" s="39">
        <v>13</v>
      </c>
      <c r="E25" s="40" t="s">
        <v>246</v>
      </c>
      <c r="F25" s="39" t="s">
        <v>178</v>
      </c>
      <c r="G25" s="31">
        <v>584560.2</v>
      </c>
      <c r="H25" s="91">
        <v>562147.76</v>
      </c>
      <c r="I25" s="33">
        <f t="shared" si="3"/>
        <v>0.9616593124198329</v>
      </c>
    </row>
    <row r="26" spans="1:9" ht="12.75">
      <c r="A26" s="38" t="s">
        <v>179</v>
      </c>
      <c r="B26" s="37" t="s">
        <v>146</v>
      </c>
      <c r="C26" s="39" t="s">
        <v>99</v>
      </c>
      <c r="D26" s="39">
        <v>13</v>
      </c>
      <c r="E26" s="40" t="s">
        <v>246</v>
      </c>
      <c r="F26" s="39" t="s">
        <v>180</v>
      </c>
      <c r="G26" s="31">
        <f>G27+G28</f>
        <v>45316</v>
      </c>
      <c r="H26" s="31">
        <f>H27+H28</f>
        <v>40815.409999999996</v>
      </c>
      <c r="I26" s="33">
        <f t="shared" si="3"/>
        <v>0.9006843057639685</v>
      </c>
    </row>
    <row r="27" spans="1:9" ht="12.75">
      <c r="A27" s="38" t="s">
        <v>182</v>
      </c>
      <c r="B27" s="37" t="s">
        <v>146</v>
      </c>
      <c r="C27" s="39" t="s">
        <v>99</v>
      </c>
      <c r="D27" s="39">
        <v>13</v>
      </c>
      <c r="E27" s="40" t="s">
        <v>246</v>
      </c>
      <c r="F27" s="39" t="s">
        <v>183</v>
      </c>
      <c r="G27" s="31">
        <v>12000</v>
      </c>
      <c r="H27" s="31">
        <v>7499.6</v>
      </c>
      <c r="I27" s="33">
        <f t="shared" si="3"/>
        <v>0.6249666666666667</v>
      </c>
    </row>
    <row r="28" spans="1:9" ht="12.75">
      <c r="A28" s="38" t="s">
        <v>194</v>
      </c>
      <c r="B28" s="37" t="s">
        <v>146</v>
      </c>
      <c r="C28" s="39" t="s">
        <v>99</v>
      </c>
      <c r="D28" s="39">
        <v>13</v>
      </c>
      <c r="E28" s="40" t="s">
        <v>246</v>
      </c>
      <c r="F28" s="39" t="s">
        <v>195</v>
      </c>
      <c r="G28" s="31">
        <v>33316</v>
      </c>
      <c r="H28" s="31">
        <v>33315.81</v>
      </c>
      <c r="I28" s="33">
        <f t="shared" si="3"/>
        <v>0.9999942970344579</v>
      </c>
    </row>
    <row r="29" spans="1:9" ht="56.25">
      <c r="A29" s="62" t="s">
        <v>245</v>
      </c>
      <c r="B29" s="37" t="s">
        <v>146</v>
      </c>
      <c r="C29" s="39" t="s">
        <v>99</v>
      </c>
      <c r="D29" s="39">
        <v>13</v>
      </c>
      <c r="E29" s="40" t="s">
        <v>244</v>
      </c>
      <c r="F29" s="39"/>
      <c r="G29" s="31">
        <f>G30</f>
        <v>8200</v>
      </c>
      <c r="H29" s="31">
        <f>H30</f>
        <v>8200</v>
      </c>
      <c r="I29" s="33">
        <f>H29/G29</f>
        <v>1</v>
      </c>
    </row>
    <row r="30" spans="1:9" ht="25.5">
      <c r="A30" s="38" t="s">
        <v>175</v>
      </c>
      <c r="B30" s="37" t="s">
        <v>146</v>
      </c>
      <c r="C30" s="39" t="s">
        <v>99</v>
      </c>
      <c r="D30" s="39">
        <v>13</v>
      </c>
      <c r="E30" s="40" t="s">
        <v>244</v>
      </c>
      <c r="F30" s="39" t="s">
        <v>176</v>
      </c>
      <c r="G30" s="31">
        <f>G31</f>
        <v>8200</v>
      </c>
      <c r="H30" s="31">
        <f>H31</f>
        <v>8200</v>
      </c>
      <c r="I30" s="33">
        <f>H30/G30</f>
        <v>1</v>
      </c>
    </row>
    <row r="31" spans="1:9" ht="38.25">
      <c r="A31" s="38" t="s">
        <v>177</v>
      </c>
      <c r="B31" s="37" t="s">
        <v>146</v>
      </c>
      <c r="C31" s="39" t="s">
        <v>99</v>
      </c>
      <c r="D31" s="39">
        <v>13</v>
      </c>
      <c r="E31" s="40" t="s">
        <v>244</v>
      </c>
      <c r="F31" s="39" t="s">
        <v>178</v>
      </c>
      <c r="G31" s="31">
        <v>8200</v>
      </c>
      <c r="H31" s="31">
        <v>8200</v>
      </c>
      <c r="I31" s="33">
        <f>H31/G31</f>
        <v>1</v>
      </c>
    </row>
    <row r="32" spans="1:9" ht="67.5">
      <c r="A32" s="62" t="s">
        <v>243</v>
      </c>
      <c r="B32" s="37" t="s">
        <v>146</v>
      </c>
      <c r="C32" s="39" t="s">
        <v>99</v>
      </c>
      <c r="D32" s="39">
        <v>13</v>
      </c>
      <c r="E32" s="40" t="s">
        <v>242</v>
      </c>
      <c r="F32" s="39"/>
      <c r="G32" s="31">
        <f>G33</f>
        <v>24750</v>
      </c>
      <c r="H32" s="31">
        <f>H33</f>
        <v>24750</v>
      </c>
      <c r="I32" s="33">
        <f t="shared" si="3"/>
        <v>1</v>
      </c>
    </row>
    <row r="33" spans="1:9" ht="25.5">
      <c r="A33" s="38" t="s">
        <v>175</v>
      </c>
      <c r="B33" s="37" t="s">
        <v>146</v>
      </c>
      <c r="C33" s="39" t="s">
        <v>99</v>
      </c>
      <c r="D33" s="39">
        <v>13</v>
      </c>
      <c r="E33" s="40" t="s">
        <v>242</v>
      </c>
      <c r="F33" s="39" t="s">
        <v>176</v>
      </c>
      <c r="G33" s="31">
        <f>G34</f>
        <v>24750</v>
      </c>
      <c r="H33" s="31">
        <f>H34</f>
        <v>24750</v>
      </c>
      <c r="I33" s="33">
        <f t="shared" si="3"/>
        <v>1</v>
      </c>
    </row>
    <row r="34" spans="1:9" ht="38.25">
      <c r="A34" s="38" t="s">
        <v>177</v>
      </c>
      <c r="B34" s="37" t="s">
        <v>146</v>
      </c>
      <c r="C34" s="39" t="s">
        <v>99</v>
      </c>
      <c r="D34" s="39">
        <v>13</v>
      </c>
      <c r="E34" s="40" t="s">
        <v>242</v>
      </c>
      <c r="F34" s="39" t="s">
        <v>178</v>
      </c>
      <c r="G34" s="31">
        <v>24750</v>
      </c>
      <c r="H34" s="31">
        <v>24750</v>
      </c>
      <c r="I34" s="33">
        <f t="shared" si="3"/>
        <v>1</v>
      </c>
    </row>
    <row r="35" spans="1:9" ht="51">
      <c r="A35" s="38" t="s">
        <v>241</v>
      </c>
      <c r="B35" s="37" t="s">
        <v>146</v>
      </c>
      <c r="C35" s="39" t="s">
        <v>99</v>
      </c>
      <c r="D35" s="39">
        <v>13</v>
      </c>
      <c r="E35" s="40" t="s">
        <v>240</v>
      </c>
      <c r="F35" s="39"/>
      <c r="G35" s="31">
        <f>G36</f>
        <v>52100</v>
      </c>
      <c r="H35" s="31">
        <f>H36</f>
        <v>52100</v>
      </c>
      <c r="I35" s="33">
        <f t="shared" si="3"/>
        <v>1</v>
      </c>
    </row>
    <row r="36" spans="1:9" ht="12.75">
      <c r="A36" s="41" t="s">
        <v>149</v>
      </c>
      <c r="B36" s="37" t="s">
        <v>146</v>
      </c>
      <c r="C36" s="39" t="s">
        <v>99</v>
      </c>
      <c r="D36" s="39">
        <v>13</v>
      </c>
      <c r="E36" s="40" t="s">
        <v>240</v>
      </c>
      <c r="F36" s="39" t="s">
        <v>184</v>
      </c>
      <c r="G36" s="31">
        <v>52100</v>
      </c>
      <c r="H36" s="31">
        <v>52100</v>
      </c>
      <c r="I36" s="33">
        <f t="shared" si="3"/>
        <v>1</v>
      </c>
    </row>
    <row r="37" spans="1:9" ht="24.75" customHeight="1">
      <c r="A37" s="43" t="s">
        <v>108</v>
      </c>
      <c r="B37" s="37" t="s">
        <v>146</v>
      </c>
      <c r="C37" s="32" t="s">
        <v>102</v>
      </c>
      <c r="D37" s="32"/>
      <c r="E37" s="42"/>
      <c r="F37" s="32"/>
      <c r="G37" s="31">
        <f>G38</f>
        <v>76119.4</v>
      </c>
      <c r="H37" s="31">
        <f>H38</f>
        <v>74159.4</v>
      </c>
      <c r="I37" s="33">
        <f t="shared" si="3"/>
        <v>0.9742509793823914</v>
      </c>
    </row>
    <row r="38" spans="1:9" ht="15.75" customHeight="1">
      <c r="A38" s="43" t="s">
        <v>110</v>
      </c>
      <c r="B38" s="37" t="s">
        <v>146</v>
      </c>
      <c r="C38" s="32" t="s">
        <v>102</v>
      </c>
      <c r="D38" s="32" t="s">
        <v>109</v>
      </c>
      <c r="E38" s="42"/>
      <c r="F38" s="32"/>
      <c r="G38" s="31">
        <f>G39</f>
        <v>76119.4</v>
      </c>
      <c r="H38" s="31">
        <f>H39</f>
        <v>74159.4</v>
      </c>
      <c r="I38" s="33">
        <f t="shared" si="3"/>
        <v>0.9742509793823914</v>
      </c>
    </row>
    <row r="39" spans="1:9" ht="67.5" customHeight="1">
      <c r="A39" s="43" t="s">
        <v>239</v>
      </c>
      <c r="B39" s="37" t="s">
        <v>146</v>
      </c>
      <c r="C39" s="32" t="s">
        <v>102</v>
      </c>
      <c r="D39" s="32" t="s">
        <v>109</v>
      </c>
      <c r="E39" s="40" t="s">
        <v>237</v>
      </c>
      <c r="F39" s="32"/>
      <c r="G39" s="31">
        <f>G40+G43</f>
        <v>76119.4</v>
      </c>
      <c r="H39" s="31">
        <f>H40+H43</f>
        <v>74159.4</v>
      </c>
      <c r="I39" s="33">
        <f t="shared" si="3"/>
        <v>0.9742509793823914</v>
      </c>
    </row>
    <row r="40" spans="1:9" ht="49.5" customHeight="1">
      <c r="A40" s="38" t="s">
        <v>164</v>
      </c>
      <c r="B40" s="37" t="s">
        <v>146</v>
      </c>
      <c r="C40" s="39" t="s">
        <v>102</v>
      </c>
      <c r="D40" s="39" t="s">
        <v>109</v>
      </c>
      <c r="E40" s="40" t="s">
        <v>237</v>
      </c>
      <c r="F40" s="32" t="s">
        <v>165</v>
      </c>
      <c r="G40" s="31">
        <f>G41+G42</f>
        <v>69469.4</v>
      </c>
      <c r="H40" s="31">
        <f>H41+H42</f>
        <v>69469.4</v>
      </c>
      <c r="I40" s="33">
        <f t="shared" si="3"/>
        <v>1</v>
      </c>
    </row>
    <row r="41" spans="1:9" ht="25.5" customHeight="1">
      <c r="A41" s="38" t="s">
        <v>238</v>
      </c>
      <c r="B41" s="37" t="s">
        <v>146</v>
      </c>
      <c r="C41" s="39" t="s">
        <v>102</v>
      </c>
      <c r="D41" s="39" t="s">
        <v>109</v>
      </c>
      <c r="E41" s="40" t="s">
        <v>237</v>
      </c>
      <c r="F41" s="39" t="s">
        <v>236</v>
      </c>
      <c r="G41" s="31">
        <v>69469.4</v>
      </c>
      <c r="H41" s="31">
        <v>69469.4</v>
      </c>
      <c r="I41" s="33">
        <f t="shared" si="3"/>
        <v>1</v>
      </c>
    </row>
    <row r="42" spans="1:9" ht="38.25" hidden="1">
      <c r="A42" s="38" t="s">
        <v>173</v>
      </c>
      <c r="B42" s="37" t="s">
        <v>146</v>
      </c>
      <c r="C42" s="39" t="s">
        <v>102</v>
      </c>
      <c r="D42" s="39" t="s">
        <v>109</v>
      </c>
      <c r="E42" s="40" t="s">
        <v>237</v>
      </c>
      <c r="F42" s="39" t="s">
        <v>174</v>
      </c>
      <c r="G42" s="31"/>
      <c r="H42" s="31">
        <f>'[1]6'!I58</f>
        <v>0</v>
      </c>
      <c r="I42" s="33" t="e">
        <f t="shared" si="3"/>
        <v>#DIV/0!</v>
      </c>
    </row>
    <row r="43" spans="1:9" ht="25.5">
      <c r="A43" s="38" t="s">
        <v>175</v>
      </c>
      <c r="B43" s="37" t="s">
        <v>146</v>
      </c>
      <c r="C43" s="39" t="s">
        <v>102</v>
      </c>
      <c r="D43" s="39" t="s">
        <v>109</v>
      </c>
      <c r="E43" s="40" t="s">
        <v>237</v>
      </c>
      <c r="F43" s="32" t="s">
        <v>176</v>
      </c>
      <c r="G43" s="31">
        <f>G44</f>
        <v>6650</v>
      </c>
      <c r="H43" s="31">
        <f>H44</f>
        <v>4690</v>
      </c>
      <c r="I43" s="33">
        <f t="shared" si="3"/>
        <v>0.7052631578947368</v>
      </c>
    </row>
    <row r="44" spans="1:9" ht="38.25">
      <c r="A44" s="38" t="s">
        <v>177</v>
      </c>
      <c r="B44" s="37" t="s">
        <v>146</v>
      </c>
      <c r="C44" s="39" t="s">
        <v>102</v>
      </c>
      <c r="D44" s="39" t="s">
        <v>109</v>
      </c>
      <c r="E44" s="40" t="s">
        <v>237</v>
      </c>
      <c r="F44" s="32" t="s">
        <v>178</v>
      </c>
      <c r="G44" s="31">
        <v>6650</v>
      </c>
      <c r="H44" s="31">
        <v>4690</v>
      </c>
      <c r="I44" s="33">
        <f t="shared" si="3"/>
        <v>0.7052631578947368</v>
      </c>
    </row>
    <row r="45" spans="1:9" ht="27" customHeight="1">
      <c r="A45" s="44" t="s">
        <v>111</v>
      </c>
      <c r="B45" s="37" t="s">
        <v>146</v>
      </c>
      <c r="C45" s="39" t="s">
        <v>109</v>
      </c>
      <c r="D45" s="32"/>
      <c r="E45" s="42"/>
      <c r="F45" s="32"/>
      <c r="G45" s="31">
        <f>G46+G50</f>
        <v>513857</v>
      </c>
      <c r="H45" s="31">
        <f>H46+H50</f>
        <v>513856.83</v>
      </c>
      <c r="I45" s="33">
        <f t="shared" si="3"/>
        <v>0.9999996691686598</v>
      </c>
    </row>
    <row r="46" spans="1:9" ht="37.5" customHeight="1">
      <c r="A46" s="38" t="s">
        <v>185</v>
      </c>
      <c r="B46" s="37" t="s">
        <v>146</v>
      </c>
      <c r="C46" s="39" t="s">
        <v>109</v>
      </c>
      <c r="D46" s="39" t="s">
        <v>112</v>
      </c>
      <c r="E46" s="42"/>
      <c r="F46" s="32"/>
      <c r="G46" s="31">
        <f>G47</f>
        <v>495924</v>
      </c>
      <c r="H46" s="31">
        <f>H47</f>
        <v>495924</v>
      </c>
      <c r="I46" s="33">
        <f t="shared" si="3"/>
        <v>1</v>
      </c>
    </row>
    <row r="47" spans="1:9" ht="57" customHeight="1">
      <c r="A47" s="38" t="s">
        <v>235</v>
      </c>
      <c r="B47" s="37" t="s">
        <v>146</v>
      </c>
      <c r="C47" s="39" t="s">
        <v>109</v>
      </c>
      <c r="D47" s="39" t="s">
        <v>112</v>
      </c>
      <c r="E47" s="42" t="s">
        <v>234</v>
      </c>
      <c r="F47" s="42"/>
      <c r="G47" s="31">
        <f>G48</f>
        <v>495924</v>
      </c>
      <c r="H47" s="31">
        <f>H48</f>
        <v>495924</v>
      </c>
      <c r="I47" s="33">
        <f aca="true" t="shared" si="5" ref="I47:I75">H47/G47</f>
        <v>1</v>
      </c>
    </row>
    <row r="48" spans="1:9" ht="26.25" customHeight="1">
      <c r="A48" s="38" t="s">
        <v>175</v>
      </c>
      <c r="B48" s="37" t="s">
        <v>146</v>
      </c>
      <c r="C48" s="39" t="s">
        <v>109</v>
      </c>
      <c r="D48" s="39" t="s">
        <v>112</v>
      </c>
      <c r="E48" s="42" t="s">
        <v>234</v>
      </c>
      <c r="F48" s="42">
        <v>240</v>
      </c>
      <c r="G48" s="31">
        <f>G49</f>
        <v>495924</v>
      </c>
      <c r="H48" s="31">
        <f>H49</f>
        <v>495924</v>
      </c>
      <c r="I48" s="33">
        <f t="shared" si="5"/>
        <v>1</v>
      </c>
    </row>
    <row r="49" spans="1:9" ht="21.75" customHeight="1">
      <c r="A49" s="38" t="s">
        <v>177</v>
      </c>
      <c r="B49" s="37" t="s">
        <v>146</v>
      </c>
      <c r="C49" s="39" t="s">
        <v>109</v>
      </c>
      <c r="D49" s="39" t="s">
        <v>112</v>
      </c>
      <c r="E49" s="42" t="s">
        <v>234</v>
      </c>
      <c r="F49" s="42">
        <v>244</v>
      </c>
      <c r="G49" s="31">
        <v>495924</v>
      </c>
      <c r="H49" s="31">
        <v>495924</v>
      </c>
      <c r="I49" s="33">
        <f t="shared" si="5"/>
        <v>1</v>
      </c>
    </row>
    <row r="50" spans="1:9" ht="25.5">
      <c r="A50" s="38" t="s">
        <v>203</v>
      </c>
      <c r="B50" s="37" t="s">
        <v>146</v>
      </c>
      <c r="C50" s="39" t="s">
        <v>109</v>
      </c>
      <c r="D50" s="39" t="s">
        <v>231</v>
      </c>
      <c r="E50" s="42"/>
      <c r="F50" s="32"/>
      <c r="G50" s="31">
        <f>G51+G56</f>
        <v>17933</v>
      </c>
      <c r="H50" s="31">
        <f>H51+H56</f>
        <v>17932.83</v>
      </c>
      <c r="I50" s="33">
        <f t="shared" si="5"/>
        <v>0.9999905202698935</v>
      </c>
    </row>
    <row r="51" spans="1:9" ht="33.75">
      <c r="A51" s="63" t="s">
        <v>233</v>
      </c>
      <c r="B51" s="37" t="s">
        <v>146</v>
      </c>
      <c r="C51" s="39" t="s">
        <v>109</v>
      </c>
      <c r="D51" s="39" t="s">
        <v>147</v>
      </c>
      <c r="E51" s="42" t="s">
        <v>232</v>
      </c>
      <c r="F51" s="32"/>
      <c r="G51" s="31">
        <f>G52+G54</f>
        <v>17933</v>
      </c>
      <c r="H51" s="31">
        <f>H52+H54</f>
        <v>17932.83</v>
      </c>
      <c r="I51" s="33">
        <f t="shared" si="5"/>
        <v>0.9999905202698935</v>
      </c>
    </row>
    <row r="52" spans="1:9" ht="25.5">
      <c r="A52" s="38" t="s">
        <v>175</v>
      </c>
      <c r="B52" s="37" t="s">
        <v>146</v>
      </c>
      <c r="C52" s="39" t="s">
        <v>109</v>
      </c>
      <c r="D52" s="39" t="s">
        <v>231</v>
      </c>
      <c r="E52" s="42" t="s">
        <v>232</v>
      </c>
      <c r="F52" s="39" t="s">
        <v>186</v>
      </c>
      <c r="G52" s="31">
        <f>G53</f>
        <v>14466</v>
      </c>
      <c r="H52" s="31">
        <f>H53</f>
        <v>14465.83</v>
      </c>
      <c r="I52" s="33">
        <f t="shared" si="5"/>
        <v>0.9999882483063736</v>
      </c>
    </row>
    <row r="53" spans="1:9" ht="38.25">
      <c r="A53" s="38" t="s">
        <v>177</v>
      </c>
      <c r="B53" s="37" t="s">
        <v>146</v>
      </c>
      <c r="C53" s="39" t="s">
        <v>109</v>
      </c>
      <c r="D53" s="39" t="s">
        <v>231</v>
      </c>
      <c r="E53" s="42" t="s">
        <v>232</v>
      </c>
      <c r="F53" s="39" t="s">
        <v>178</v>
      </c>
      <c r="G53" s="31">
        <v>14466</v>
      </c>
      <c r="H53" s="92">
        <v>14465.83</v>
      </c>
      <c r="I53" s="33">
        <f t="shared" si="5"/>
        <v>0.9999882483063736</v>
      </c>
    </row>
    <row r="54" spans="1:9" ht="15.75" customHeight="1">
      <c r="A54" s="38" t="s">
        <v>179</v>
      </c>
      <c r="B54" s="37" t="s">
        <v>146</v>
      </c>
      <c r="C54" s="39" t="s">
        <v>109</v>
      </c>
      <c r="D54" s="39" t="s">
        <v>231</v>
      </c>
      <c r="E54" s="42" t="s">
        <v>232</v>
      </c>
      <c r="F54" s="39" t="s">
        <v>180</v>
      </c>
      <c r="G54" s="31">
        <f>G55</f>
        <v>3467</v>
      </c>
      <c r="H54" s="31">
        <f>H55</f>
        <v>3467</v>
      </c>
      <c r="I54" s="33">
        <f t="shared" si="5"/>
        <v>1</v>
      </c>
    </row>
    <row r="55" spans="1:9" ht="20.25" customHeight="1">
      <c r="A55" s="38" t="s">
        <v>182</v>
      </c>
      <c r="B55" s="37" t="s">
        <v>146</v>
      </c>
      <c r="C55" s="39" t="s">
        <v>109</v>
      </c>
      <c r="D55" s="39" t="s">
        <v>231</v>
      </c>
      <c r="E55" s="42" t="s">
        <v>232</v>
      </c>
      <c r="F55" s="39" t="s">
        <v>183</v>
      </c>
      <c r="G55" s="31">
        <v>3467</v>
      </c>
      <c r="H55" s="31">
        <v>3467</v>
      </c>
      <c r="I55" s="33">
        <f t="shared" si="5"/>
        <v>1</v>
      </c>
    </row>
    <row r="56" spans="1:9" ht="51" hidden="1">
      <c r="A56" s="43" t="s">
        <v>187</v>
      </c>
      <c r="B56" s="37" t="s">
        <v>146</v>
      </c>
      <c r="C56" s="39" t="s">
        <v>109</v>
      </c>
      <c r="D56" s="39" t="s">
        <v>147</v>
      </c>
      <c r="E56" s="42" t="s">
        <v>188</v>
      </c>
      <c r="F56" s="32"/>
      <c r="G56" s="31">
        <f>G57</f>
        <v>0</v>
      </c>
      <c r="H56" s="31">
        <f>H57</f>
        <v>0</v>
      </c>
      <c r="I56" s="33" t="e">
        <f t="shared" si="5"/>
        <v>#DIV/0!</v>
      </c>
    </row>
    <row r="57" spans="1:9" ht="25.5" hidden="1">
      <c r="A57" s="38" t="s">
        <v>175</v>
      </c>
      <c r="B57" s="37" t="s">
        <v>146</v>
      </c>
      <c r="C57" s="39" t="s">
        <v>109</v>
      </c>
      <c r="D57" s="39" t="s">
        <v>147</v>
      </c>
      <c r="E57" s="42" t="s">
        <v>188</v>
      </c>
      <c r="F57" s="32" t="s">
        <v>176</v>
      </c>
      <c r="G57" s="31">
        <f>G58</f>
        <v>0</v>
      </c>
      <c r="H57" s="31">
        <f>H58</f>
        <v>0</v>
      </c>
      <c r="I57" s="33" t="e">
        <f t="shared" si="5"/>
        <v>#DIV/0!</v>
      </c>
    </row>
    <row r="58" spans="1:9" ht="38.25" hidden="1">
      <c r="A58" s="38" t="s">
        <v>177</v>
      </c>
      <c r="B58" s="37" t="s">
        <v>146</v>
      </c>
      <c r="C58" s="39" t="s">
        <v>109</v>
      </c>
      <c r="D58" s="39" t="s">
        <v>147</v>
      </c>
      <c r="E58" s="42" t="s">
        <v>188</v>
      </c>
      <c r="F58" s="32" t="s">
        <v>178</v>
      </c>
      <c r="G58" s="31"/>
      <c r="H58" s="31"/>
      <c r="I58" s="33" t="e">
        <f t="shared" si="5"/>
        <v>#DIV/0!</v>
      </c>
    </row>
    <row r="59" spans="1:9" ht="12.75" hidden="1">
      <c r="A59" s="43" t="s">
        <v>115</v>
      </c>
      <c r="B59" s="37" t="s">
        <v>146</v>
      </c>
      <c r="C59" s="39" t="s">
        <v>114</v>
      </c>
      <c r="D59" s="32"/>
      <c r="E59" s="42"/>
      <c r="F59" s="32"/>
      <c r="G59" s="31">
        <f>G60+G64</f>
        <v>174687.38</v>
      </c>
      <c r="H59" s="31">
        <f>H60+H64</f>
        <v>174687.38</v>
      </c>
      <c r="I59" s="33">
        <f t="shared" si="5"/>
        <v>1</v>
      </c>
    </row>
    <row r="60" spans="1:9" ht="22.5" customHeight="1">
      <c r="A60" s="43" t="s">
        <v>230</v>
      </c>
      <c r="B60" s="37" t="s">
        <v>146</v>
      </c>
      <c r="C60" s="39" t="s">
        <v>114</v>
      </c>
      <c r="D60" s="32" t="s">
        <v>148</v>
      </c>
      <c r="E60" s="42"/>
      <c r="F60" s="32"/>
      <c r="G60" s="31">
        <f>G61+G71</f>
        <v>174687.38</v>
      </c>
      <c r="H60" s="31">
        <f>H61+H71</f>
        <v>174687.38</v>
      </c>
      <c r="I60" s="33">
        <f t="shared" si="5"/>
        <v>1</v>
      </c>
    </row>
    <row r="61" spans="1:9" ht="51">
      <c r="A61" s="43" t="s">
        <v>229</v>
      </c>
      <c r="B61" s="37" t="s">
        <v>146</v>
      </c>
      <c r="C61" s="39" t="s">
        <v>114</v>
      </c>
      <c r="D61" s="32" t="s">
        <v>148</v>
      </c>
      <c r="E61" s="42" t="s">
        <v>223</v>
      </c>
      <c r="F61" s="32"/>
      <c r="G61" s="31">
        <f>G62+G68</f>
        <v>174687.38</v>
      </c>
      <c r="H61" s="31">
        <f>H62+H68</f>
        <v>174687.38</v>
      </c>
      <c r="I61" s="33">
        <f t="shared" si="5"/>
        <v>1</v>
      </c>
    </row>
    <row r="62" spans="1:9" ht="25.5">
      <c r="A62" s="38" t="s">
        <v>175</v>
      </c>
      <c r="B62" s="37" t="s">
        <v>146</v>
      </c>
      <c r="C62" s="39" t="s">
        <v>114</v>
      </c>
      <c r="D62" s="32" t="s">
        <v>148</v>
      </c>
      <c r="E62" s="42" t="s">
        <v>223</v>
      </c>
      <c r="F62" s="32" t="s">
        <v>176</v>
      </c>
      <c r="G62" s="31">
        <f>G63</f>
        <v>97230</v>
      </c>
      <c r="H62" s="31">
        <f>H63</f>
        <v>97230</v>
      </c>
      <c r="I62" s="33">
        <f t="shared" si="5"/>
        <v>1</v>
      </c>
    </row>
    <row r="63" spans="1:9" ht="37.5" customHeight="1">
      <c r="A63" s="38" t="s">
        <v>177</v>
      </c>
      <c r="B63" s="37" t="s">
        <v>146</v>
      </c>
      <c r="C63" s="39" t="s">
        <v>114</v>
      </c>
      <c r="D63" s="32" t="s">
        <v>148</v>
      </c>
      <c r="E63" s="42" t="s">
        <v>223</v>
      </c>
      <c r="F63" s="32" t="s">
        <v>178</v>
      </c>
      <c r="G63" s="31">
        <v>97230</v>
      </c>
      <c r="H63" s="31">
        <v>97230</v>
      </c>
      <c r="I63" s="33">
        <f t="shared" si="5"/>
        <v>1</v>
      </c>
    </row>
    <row r="64" spans="1:9" ht="25.5" hidden="1">
      <c r="A64" s="43" t="s">
        <v>117</v>
      </c>
      <c r="B64" s="37" t="s">
        <v>146</v>
      </c>
      <c r="C64" s="39" t="s">
        <v>114</v>
      </c>
      <c r="D64" s="32" t="s">
        <v>148</v>
      </c>
      <c r="E64" s="42"/>
      <c r="F64" s="32"/>
      <c r="G64" s="31">
        <f aca="true" t="shared" si="6" ref="G64:H66">G65</f>
        <v>0</v>
      </c>
      <c r="H64" s="31">
        <f t="shared" si="6"/>
        <v>0</v>
      </c>
      <c r="I64" s="33" t="e">
        <f t="shared" si="5"/>
        <v>#DIV/0!</v>
      </c>
    </row>
    <row r="65" spans="1:9" ht="25.5" hidden="1">
      <c r="A65" s="43" t="s">
        <v>150</v>
      </c>
      <c r="B65" s="37" t="s">
        <v>146</v>
      </c>
      <c r="C65" s="39" t="s">
        <v>114</v>
      </c>
      <c r="D65" s="32" t="s">
        <v>148</v>
      </c>
      <c r="E65" s="42" t="s">
        <v>189</v>
      </c>
      <c r="F65" s="32"/>
      <c r="G65" s="31">
        <f t="shared" si="6"/>
        <v>0</v>
      </c>
      <c r="H65" s="31">
        <f t="shared" si="6"/>
        <v>0</v>
      </c>
      <c r="I65" s="34" t="e">
        <f t="shared" si="5"/>
        <v>#DIV/0!</v>
      </c>
    </row>
    <row r="66" spans="1:9" ht="25.5" hidden="1">
      <c r="A66" s="38" t="s">
        <v>175</v>
      </c>
      <c r="B66" s="37" t="s">
        <v>146</v>
      </c>
      <c r="C66" s="39" t="s">
        <v>114</v>
      </c>
      <c r="D66" s="32" t="s">
        <v>148</v>
      </c>
      <c r="E66" s="42" t="s">
        <v>189</v>
      </c>
      <c r="F66" s="32" t="s">
        <v>176</v>
      </c>
      <c r="G66" s="31">
        <f t="shared" si="6"/>
        <v>0</v>
      </c>
      <c r="H66" s="31">
        <f t="shared" si="6"/>
        <v>0</v>
      </c>
      <c r="I66" s="34" t="e">
        <f t="shared" si="5"/>
        <v>#DIV/0!</v>
      </c>
    </row>
    <row r="67" spans="1:9" ht="38.25" hidden="1">
      <c r="A67" s="38" t="s">
        <v>177</v>
      </c>
      <c r="B67" s="37" t="s">
        <v>146</v>
      </c>
      <c r="C67" s="39" t="s">
        <v>114</v>
      </c>
      <c r="D67" s="32" t="s">
        <v>148</v>
      </c>
      <c r="E67" s="42" t="s">
        <v>189</v>
      </c>
      <c r="F67" s="32" t="s">
        <v>178</v>
      </c>
      <c r="G67" s="31">
        <f>'[1]6'!H109</f>
        <v>0</v>
      </c>
      <c r="H67" s="31"/>
      <c r="I67" s="34" t="e">
        <f t="shared" si="5"/>
        <v>#DIV/0!</v>
      </c>
    </row>
    <row r="68" spans="1:9" ht="12.75">
      <c r="A68" s="93" t="s">
        <v>218</v>
      </c>
      <c r="B68" s="37" t="s">
        <v>146</v>
      </c>
      <c r="C68" s="39" t="s">
        <v>114</v>
      </c>
      <c r="D68" s="32" t="s">
        <v>148</v>
      </c>
      <c r="E68" s="42" t="s">
        <v>227</v>
      </c>
      <c r="F68" s="32" t="s">
        <v>168</v>
      </c>
      <c r="G68" s="31">
        <f>G69</f>
        <v>77457.38</v>
      </c>
      <c r="H68" s="31">
        <f>H69</f>
        <v>77457.38</v>
      </c>
      <c r="I68" s="33">
        <f t="shared" si="5"/>
        <v>1</v>
      </c>
    </row>
    <row r="69" spans="1:9" ht="12.75">
      <c r="A69" s="93" t="s">
        <v>228</v>
      </c>
      <c r="B69" s="37" t="s">
        <v>146</v>
      </c>
      <c r="C69" s="39" t="s">
        <v>114</v>
      </c>
      <c r="D69" s="32" t="s">
        <v>148</v>
      </c>
      <c r="E69" s="42" t="s">
        <v>227</v>
      </c>
      <c r="F69" s="32" t="s">
        <v>180</v>
      </c>
      <c r="G69" s="31">
        <f>G70</f>
        <v>77457.38</v>
      </c>
      <c r="H69" s="31">
        <f>H70</f>
        <v>77457.38</v>
      </c>
      <c r="I69" s="33">
        <f t="shared" si="5"/>
        <v>1</v>
      </c>
    </row>
    <row r="70" spans="1:9" ht="21.75" customHeight="1">
      <c r="A70" s="93" t="s">
        <v>226</v>
      </c>
      <c r="B70" s="37" t="s">
        <v>146</v>
      </c>
      <c r="C70" s="39" t="s">
        <v>114</v>
      </c>
      <c r="D70" s="32" t="s">
        <v>148</v>
      </c>
      <c r="E70" s="42" t="s">
        <v>227</v>
      </c>
      <c r="F70" s="32" t="s">
        <v>181</v>
      </c>
      <c r="G70" s="31">
        <v>77457.38</v>
      </c>
      <c r="H70" s="31">
        <v>77457.38</v>
      </c>
      <c r="I70" s="33">
        <f t="shared" si="5"/>
        <v>1</v>
      </c>
    </row>
    <row r="71" spans="1:9" ht="31.5" customHeight="1" hidden="1">
      <c r="A71" s="38" t="s">
        <v>225</v>
      </c>
      <c r="B71" s="37" t="s">
        <v>146</v>
      </c>
      <c r="C71" s="39" t="s">
        <v>114</v>
      </c>
      <c r="D71" s="32" t="s">
        <v>148</v>
      </c>
      <c r="E71" s="42" t="s">
        <v>224</v>
      </c>
      <c r="F71" s="32"/>
      <c r="G71" s="31">
        <f>G72</f>
        <v>0</v>
      </c>
      <c r="H71" s="31">
        <f>H72</f>
        <v>0</v>
      </c>
      <c r="I71" s="33" t="e">
        <f t="shared" si="5"/>
        <v>#DIV/0!</v>
      </c>
    </row>
    <row r="72" spans="1:9" ht="25.5" hidden="1">
      <c r="A72" s="38" t="s">
        <v>175</v>
      </c>
      <c r="B72" s="37" t="s">
        <v>146</v>
      </c>
      <c r="C72" s="39" t="s">
        <v>114</v>
      </c>
      <c r="D72" s="32" t="s">
        <v>148</v>
      </c>
      <c r="E72" s="42" t="s">
        <v>224</v>
      </c>
      <c r="F72" s="32" t="s">
        <v>176</v>
      </c>
      <c r="G72" s="31">
        <f>G73</f>
        <v>0</v>
      </c>
      <c r="H72" s="31">
        <f>H73</f>
        <v>0</v>
      </c>
      <c r="I72" s="33" t="e">
        <f t="shared" si="5"/>
        <v>#DIV/0!</v>
      </c>
    </row>
    <row r="73" spans="1:9" ht="38.25" hidden="1">
      <c r="A73" s="38" t="s">
        <v>177</v>
      </c>
      <c r="B73" s="37" t="s">
        <v>146</v>
      </c>
      <c r="C73" s="39" t="s">
        <v>114</v>
      </c>
      <c r="D73" s="32" t="s">
        <v>148</v>
      </c>
      <c r="E73" s="42" t="s">
        <v>224</v>
      </c>
      <c r="F73" s="32" t="s">
        <v>178</v>
      </c>
      <c r="G73" s="31"/>
      <c r="H73" s="31"/>
      <c r="I73" s="33" t="e">
        <f t="shared" si="5"/>
        <v>#DIV/0!</v>
      </c>
    </row>
    <row r="74" spans="1:9" ht="15.75" customHeight="1">
      <c r="A74" s="43" t="s">
        <v>119</v>
      </c>
      <c r="B74" s="37" t="s">
        <v>146</v>
      </c>
      <c r="C74" s="39" t="s">
        <v>118</v>
      </c>
      <c r="D74" s="32"/>
      <c r="E74" s="42"/>
      <c r="F74" s="32"/>
      <c r="G74" s="31">
        <f>G75</f>
        <v>667415.01</v>
      </c>
      <c r="H74" s="31">
        <f>H75</f>
        <v>638837.98</v>
      </c>
      <c r="I74" s="34">
        <f t="shared" si="5"/>
        <v>0.9571825182655092</v>
      </c>
    </row>
    <row r="75" spans="1:9" ht="15.75" customHeight="1">
      <c r="A75" s="43" t="s">
        <v>122</v>
      </c>
      <c r="B75" s="37" t="s">
        <v>146</v>
      </c>
      <c r="C75" s="39" t="s">
        <v>118</v>
      </c>
      <c r="D75" s="32" t="s">
        <v>109</v>
      </c>
      <c r="E75" s="42"/>
      <c r="F75" s="32"/>
      <c r="G75" s="31">
        <f>G79+G82</f>
        <v>667415.01</v>
      </c>
      <c r="H75" s="31">
        <f>H79+H82</f>
        <v>638837.98</v>
      </c>
      <c r="I75" s="33">
        <f t="shared" si="5"/>
        <v>0.9571825182655092</v>
      </c>
    </row>
    <row r="76" spans="1:9" ht="12.75" hidden="1">
      <c r="A76" s="43" t="s">
        <v>151</v>
      </c>
      <c r="B76" s="37" t="s">
        <v>146</v>
      </c>
      <c r="C76" s="39" t="s">
        <v>118</v>
      </c>
      <c r="D76" s="32" t="s">
        <v>109</v>
      </c>
      <c r="E76" s="42" t="s">
        <v>190</v>
      </c>
      <c r="F76" s="32"/>
      <c r="G76" s="31">
        <f>G77</f>
        <v>0</v>
      </c>
      <c r="H76" s="31">
        <f>H77</f>
        <v>0</v>
      </c>
      <c r="I76" s="33" t="e">
        <f aca="true" t="shared" si="7" ref="I76:I106">H76/G76</f>
        <v>#DIV/0!</v>
      </c>
    </row>
    <row r="77" spans="1:9" ht="25.5" hidden="1">
      <c r="A77" s="38" t="s">
        <v>175</v>
      </c>
      <c r="B77" s="37" t="s">
        <v>146</v>
      </c>
      <c r="C77" s="39" t="s">
        <v>118</v>
      </c>
      <c r="D77" s="32" t="s">
        <v>109</v>
      </c>
      <c r="E77" s="42" t="s">
        <v>190</v>
      </c>
      <c r="F77" s="32" t="s">
        <v>176</v>
      </c>
      <c r="G77" s="31">
        <f>G78</f>
        <v>0</v>
      </c>
      <c r="H77" s="31">
        <f>H78</f>
        <v>0</v>
      </c>
      <c r="I77" s="33" t="e">
        <f t="shared" si="7"/>
        <v>#DIV/0!</v>
      </c>
    </row>
    <row r="78" spans="1:9" ht="38.25" hidden="1">
      <c r="A78" s="38" t="s">
        <v>177</v>
      </c>
      <c r="B78" s="37" t="s">
        <v>146</v>
      </c>
      <c r="C78" s="39" t="s">
        <v>118</v>
      </c>
      <c r="D78" s="32" t="s">
        <v>109</v>
      </c>
      <c r="E78" s="42" t="s">
        <v>190</v>
      </c>
      <c r="F78" s="32" t="s">
        <v>178</v>
      </c>
      <c r="G78" s="31">
        <f>'[1]6'!H119</f>
        <v>0</v>
      </c>
      <c r="H78" s="31"/>
      <c r="I78" s="33" t="e">
        <f t="shared" si="7"/>
        <v>#DIV/0!</v>
      </c>
    </row>
    <row r="79" spans="1:9" ht="45">
      <c r="A79" s="94" t="s">
        <v>222</v>
      </c>
      <c r="B79" s="37" t="s">
        <v>146</v>
      </c>
      <c r="C79" s="39" t="s">
        <v>118</v>
      </c>
      <c r="D79" s="32" t="s">
        <v>109</v>
      </c>
      <c r="E79" s="42" t="s">
        <v>221</v>
      </c>
      <c r="F79" s="32"/>
      <c r="G79" s="31">
        <f>G80</f>
        <v>207765</v>
      </c>
      <c r="H79" s="31">
        <f>H80</f>
        <v>198000</v>
      </c>
      <c r="I79" s="33">
        <f>H79/G79</f>
        <v>0.9529997834091402</v>
      </c>
    </row>
    <row r="80" spans="1:9" ht="25.5">
      <c r="A80" s="38" t="s">
        <v>175</v>
      </c>
      <c r="B80" s="37" t="s">
        <v>146</v>
      </c>
      <c r="C80" s="39" t="s">
        <v>118</v>
      </c>
      <c r="D80" s="32" t="s">
        <v>109</v>
      </c>
      <c r="E80" s="42" t="s">
        <v>221</v>
      </c>
      <c r="F80" s="32" t="s">
        <v>176</v>
      </c>
      <c r="G80" s="31">
        <f>G81</f>
        <v>207765</v>
      </c>
      <c r="H80" s="31">
        <f>H81</f>
        <v>198000</v>
      </c>
      <c r="I80" s="33">
        <f>H80/G80</f>
        <v>0.9529997834091402</v>
      </c>
    </row>
    <row r="81" spans="1:9" ht="38.25">
      <c r="A81" s="38" t="s">
        <v>177</v>
      </c>
      <c r="B81" s="37" t="s">
        <v>146</v>
      </c>
      <c r="C81" s="39" t="s">
        <v>118</v>
      </c>
      <c r="D81" s="32" t="s">
        <v>109</v>
      </c>
      <c r="E81" s="42" t="s">
        <v>221</v>
      </c>
      <c r="F81" s="32" t="s">
        <v>178</v>
      </c>
      <c r="G81" s="31">
        <v>207765</v>
      </c>
      <c r="H81" s="31">
        <v>198000</v>
      </c>
      <c r="I81" s="33">
        <f>H81/G81</f>
        <v>0.9529997834091402</v>
      </c>
    </row>
    <row r="82" spans="1:9" ht="57.75" customHeight="1">
      <c r="A82" s="88" t="s">
        <v>220</v>
      </c>
      <c r="B82" s="37" t="s">
        <v>146</v>
      </c>
      <c r="C82" s="39" t="s">
        <v>118</v>
      </c>
      <c r="D82" s="32" t="s">
        <v>109</v>
      </c>
      <c r="E82" s="42" t="s">
        <v>219</v>
      </c>
      <c r="F82" s="32"/>
      <c r="G82" s="31">
        <f>G83</f>
        <v>459650.01</v>
      </c>
      <c r="H82" s="31">
        <f>H83</f>
        <v>440837.98</v>
      </c>
      <c r="I82" s="33">
        <f t="shared" si="7"/>
        <v>0.9590731434988982</v>
      </c>
    </row>
    <row r="83" spans="1:9" ht="25.5">
      <c r="A83" s="38" t="s">
        <v>175</v>
      </c>
      <c r="B83" s="37" t="s">
        <v>146</v>
      </c>
      <c r="C83" s="39" t="s">
        <v>118</v>
      </c>
      <c r="D83" s="32" t="s">
        <v>109</v>
      </c>
      <c r="E83" s="42" t="s">
        <v>219</v>
      </c>
      <c r="F83" s="32" t="s">
        <v>176</v>
      </c>
      <c r="G83" s="31">
        <f>G84</f>
        <v>459650.01</v>
      </c>
      <c r="H83" s="31">
        <f>H84</f>
        <v>440837.98</v>
      </c>
      <c r="I83" s="33">
        <f t="shared" si="7"/>
        <v>0.9590731434988982</v>
      </c>
    </row>
    <row r="84" spans="1:9" ht="33.75" customHeight="1">
      <c r="A84" s="38" t="s">
        <v>177</v>
      </c>
      <c r="B84" s="37" t="s">
        <v>146</v>
      </c>
      <c r="C84" s="39" t="s">
        <v>118</v>
      </c>
      <c r="D84" s="32" t="s">
        <v>109</v>
      </c>
      <c r="E84" s="42" t="s">
        <v>219</v>
      </c>
      <c r="F84" s="32" t="s">
        <v>178</v>
      </c>
      <c r="G84" s="31">
        <v>459650.01</v>
      </c>
      <c r="H84" s="31">
        <v>440837.98</v>
      </c>
      <c r="I84" s="33">
        <f t="shared" si="7"/>
        <v>0.9590731434988982</v>
      </c>
    </row>
    <row r="85" spans="1:9" ht="21" customHeight="1">
      <c r="A85" s="44" t="s">
        <v>191</v>
      </c>
      <c r="B85" s="37" t="s">
        <v>146</v>
      </c>
      <c r="C85" s="39" t="s">
        <v>126</v>
      </c>
      <c r="D85" s="39" t="s">
        <v>126</v>
      </c>
      <c r="E85" s="42"/>
      <c r="F85" s="42"/>
      <c r="G85" s="31">
        <f>G86+G89</f>
        <v>30741.08</v>
      </c>
      <c r="H85" s="31">
        <f>H86+H89</f>
        <v>28741.08</v>
      </c>
      <c r="I85" s="33">
        <f t="shared" si="7"/>
        <v>0.9349404770424461</v>
      </c>
    </row>
    <row r="86" spans="1:9" ht="48" customHeight="1">
      <c r="A86" s="95" t="s">
        <v>216</v>
      </c>
      <c r="B86" s="37" t="s">
        <v>146</v>
      </c>
      <c r="C86" s="39" t="s">
        <v>126</v>
      </c>
      <c r="D86" s="39" t="s">
        <v>126</v>
      </c>
      <c r="E86" s="45" t="s">
        <v>214</v>
      </c>
      <c r="F86" s="32"/>
      <c r="G86" s="31">
        <f>G87</f>
        <v>2000</v>
      </c>
      <c r="H86" s="31">
        <f>H87</f>
        <v>0</v>
      </c>
      <c r="I86" s="33"/>
    </row>
    <row r="87" spans="1:9" ht="25.5">
      <c r="A87" s="38" t="s">
        <v>175</v>
      </c>
      <c r="B87" s="37" t="s">
        <v>146</v>
      </c>
      <c r="C87" s="39" t="s">
        <v>126</v>
      </c>
      <c r="D87" s="39" t="s">
        <v>126</v>
      </c>
      <c r="E87" s="45" t="s">
        <v>214</v>
      </c>
      <c r="F87" s="45">
        <v>240</v>
      </c>
      <c r="G87" s="31">
        <f aca="true" t="shared" si="8" ref="G87:H90">G88</f>
        <v>2000</v>
      </c>
      <c r="H87" s="31">
        <f t="shared" si="8"/>
        <v>0</v>
      </c>
      <c r="I87" s="33">
        <f>H87/G87</f>
        <v>0</v>
      </c>
    </row>
    <row r="88" spans="1:9" ht="38.25">
      <c r="A88" s="38" t="s">
        <v>177</v>
      </c>
      <c r="B88" s="37" t="s">
        <v>146</v>
      </c>
      <c r="C88" s="39" t="s">
        <v>126</v>
      </c>
      <c r="D88" s="39" t="s">
        <v>126</v>
      </c>
      <c r="E88" s="45" t="s">
        <v>214</v>
      </c>
      <c r="F88" s="45">
        <v>244</v>
      </c>
      <c r="G88" s="31">
        <v>2000</v>
      </c>
      <c r="H88" s="31"/>
      <c r="I88" s="33">
        <f>H88/G88</f>
        <v>0</v>
      </c>
    </row>
    <row r="89" spans="1:9" ht="60">
      <c r="A89" s="89" t="s">
        <v>217</v>
      </c>
      <c r="B89" s="37" t="s">
        <v>146</v>
      </c>
      <c r="C89" s="39" t="s">
        <v>126</v>
      </c>
      <c r="D89" s="39" t="s">
        <v>126</v>
      </c>
      <c r="E89" s="45" t="s">
        <v>215</v>
      </c>
      <c r="F89" s="45"/>
      <c r="G89" s="31">
        <f>G90</f>
        <v>28741.08</v>
      </c>
      <c r="H89" s="31">
        <f>H90</f>
        <v>28741.08</v>
      </c>
      <c r="I89" s="33"/>
    </row>
    <row r="90" spans="1:9" ht="25.5">
      <c r="A90" s="38" t="s">
        <v>175</v>
      </c>
      <c r="B90" s="37" t="s">
        <v>146</v>
      </c>
      <c r="C90" s="39" t="s">
        <v>126</v>
      </c>
      <c r="D90" s="39" t="s">
        <v>126</v>
      </c>
      <c r="E90" s="45" t="s">
        <v>215</v>
      </c>
      <c r="F90" s="45">
        <v>240</v>
      </c>
      <c r="G90" s="31">
        <f t="shared" si="8"/>
        <v>28741.08</v>
      </c>
      <c r="H90" s="31">
        <f t="shared" si="8"/>
        <v>28741.08</v>
      </c>
      <c r="I90" s="33">
        <f t="shared" si="7"/>
        <v>1</v>
      </c>
    </row>
    <row r="91" spans="1:9" ht="38.25">
      <c r="A91" s="38" t="s">
        <v>177</v>
      </c>
      <c r="B91" s="37" t="s">
        <v>146</v>
      </c>
      <c r="C91" s="39" t="s">
        <v>126</v>
      </c>
      <c r="D91" s="39" t="s">
        <v>126</v>
      </c>
      <c r="E91" s="45" t="s">
        <v>215</v>
      </c>
      <c r="F91" s="45">
        <v>244</v>
      </c>
      <c r="G91" s="31">
        <v>28741.08</v>
      </c>
      <c r="H91" s="31">
        <v>28741.08</v>
      </c>
      <c r="I91" s="33">
        <f t="shared" si="7"/>
        <v>1</v>
      </c>
    </row>
    <row r="92" spans="1:9" ht="15.75" customHeight="1">
      <c r="A92" s="38" t="s">
        <v>213</v>
      </c>
      <c r="B92" s="37" t="s">
        <v>146</v>
      </c>
      <c r="C92" s="32" t="s">
        <v>129</v>
      </c>
      <c r="D92" s="32" t="s">
        <v>99</v>
      </c>
      <c r="E92" s="45"/>
      <c r="F92" s="45"/>
      <c r="G92" s="31">
        <f>G93</f>
        <v>276839.18</v>
      </c>
      <c r="H92" s="31">
        <f>H93</f>
        <v>265255.52</v>
      </c>
      <c r="I92" s="33">
        <f t="shared" si="7"/>
        <v>0.9581574399981969</v>
      </c>
    </row>
    <row r="93" spans="1:9" ht="33.75">
      <c r="A93" s="64" t="s">
        <v>210</v>
      </c>
      <c r="B93" s="37" t="s">
        <v>146</v>
      </c>
      <c r="C93" s="32" t="s">
        <v>129</v>
      </c>
      <c r="D93" s="32" t="s">
        <v>99</v>
      </c>
      <c r="E93" s="42" t="s">
        <v>209</v>
      </c>
      <c r="F93" s="32"/>
      <c r="G93" s="31">
        <f>G94+G96</f>
        <v>276839.18</v>
      </c>
      <c r="H93" s="31">
        <f>H94+H96</f>
        <v>265255.52</v>
      </c>
      <c r="I93" s="33">
        <f t="shared" si="7"/>
        <v>0.9581574399981969</v>
      </c>
    </row>
    <row r="94" spans="1:9" ht="25.5">
      <c r="A94" s="38" t="s">
        <v>175</v>
      </c>
      <c r="B94" s="37" t="s">
        <v>146</v>
      </c>
      <c r="C94" s="32" t="s">
        <v>129</v>
      </c>
      <c r="D94" s="32" t="s">
        <v>99</v>
      </c>
      <c r="E94" s="42" t="s">
        <v>209</v>
      </c>
      <c r="F94" s="32" t="s">
        <v>176</v>
      </c>
      <c r="G94" s="31">
        <f>G95</f>
        <v>70230</v>
      </c>
      <c r="H94" s="31">
        <f>H95</f>
        <v>58646.34</v>
      </c>
      <c r="I94" s="33">
        <f t="shared" si="7"/>
        <v>0.8350610850064075</v>
      </c>
    </row>
    <row r="95" spans="1:9" ht="38.25">
      <c r="A95" s="38" t="s">
        <v>177</v>
      </c>
      <c r="B95" s="37" t="s">
        <v>146</v>
      </c>
      <c r="C95" s="32" t="s">
        <v>129</v>
      </c>
      <c r="D95" s="32" t="s">
        <v>99</v>
      </c>
      <c r="E95" s="42" t="s">
        <v>209</v>
      </c>
      <c r="F95" s="32" t="s">
        <v>178</v>
      </c>
      <c r="G95" s="31">
        <v>70230</v>
      </c>
      <c r="H95" s="31">
        <v>58646.34</v>
      </c>
      <c r="I95" s="33">
        <f t="shared" si="7"/>
        <v>0.8350610850064075</v>
      </c>
    </row>
    <row r="96" spans="1:9" ht="12.75">
      <c r="A96" s="44" t="s">
        <v>212</v>
      </c>
      <c r="B96" s="37" t="s">
        <v>146</v>
      </c>
      <c r="C96" s="32" t="s">
        <v>129</v>
      </c>
      <c r="D96" s="32" t="s">
        <v>99</v>
      </c>
      <c r="E96" s="42" t="s">
        <v>209</v>
      </c>
      <c r="F96" s="32" t="s">
        <v>211</v>
      </c>
      <c r="G96" s="31">
        <f>G97</f>
        <v>206609.18</v>
      </c>
      <c r="H96" s="31">
        <f>H97</f>
        <v>206609.18</v>
      </c>
      <c r="I96" s="33">
        <f t="shared" si="7"/>
        <v>1</v>
      </c>
    </row>
    <row r="97" spans="1:9" ht="25.5">
      <c r="A97" s="44" t="s">
        <v>198</v>
      </c>
      <c r="B97" s="37" t="s">
        <v>146</v>
      </c>
      <c r="C97" s="32" t="s">
        <v>129</v>
      </c>
      <c r="D97" s="32" t="s">
        <v>99</v>
      </c>
      <c r="E97" s="42" t="s">
        <v>209</v>
      </c>
      <c r="F97" s="32" t="s">
        <v>184</v>
      </c>
      <c r="G97" s="31">
        <v>206609.18</v>
      </c>
      <c r="H97" s="31">
        <v>206609.18</v>
      </c>
      <c r="I97" s="33">
        <f t="shared" si="7"/>
        <v>1</v>
      </c>
    </row>
    <row r="98" spans="1:9" ht="12.75">
      <c r="A98" s="43" t="s">
        <v>132</v>
      </c>
      <c r="B98" s="65" t="s">
        <v>146</v>
      </c>
      <c r="C98" s="32" t="s">
        <v>147</v>
      </c>
      <c r="D98" s="32"/>
      <c r="E98" s="42"/>
      <c r="F98" s="32"/>
      <c r="G98" s="31">
        <f aca="true" t="shared" si="9" ref="G98:H100">G99</f>
        <v>123415</v>
      </c>
      <c r="H98" s="31">
        <f t="shared" si="9"/>
        <v>123415</v>
      </c>
      <c r="I98" s="66">
        <f>H98/G98</f>
        <v>1</v>
      </c>
    </row>
    <row r="99" spans="1:9" ht="12.75">
      <c r="A99" s="43" t="s">
        <v>133</v>
      </c>
      <c r="B99" s="37" t="s">
        <v>146</v>
      </c>
      <c r="C99" s="32" t="s">
        <v>147</v>
      </c>
      <c r="D99" s="32" t="s">
        <v>99</v>
      </c>
      <c r="E99" s="42"/>
      <c r="F99" s="32"/>
      <c r="G99" s="31">
        <f t="shared" si="9"/>
        <v>123415</v>
      </c>
      <c r="H99" s="31">
        <f t="shared" si="9"/>
        <v>123415</v>
      </c>
      <c r="I99" s="33">
        <f>H99/G99</f>
        <v>1</v>
      </c>
    </row>
    <row r="100" spans="1:9" ht="63.75">
      <c r="A100" s="43" t="s">
        <v>208</v>
      </c>
      <c r="B100" s="37" t="s">
        <v>146</v>
      </c>
      <c r="C100" s="32" t="s">
        <v>147</v>
      </c>
      <c r="D100" s="32" t="s">
        <v>99</v>
      </c>
      <c r="E100" s="42" t="s">
        <v>207</v>
      </c>
      <c r="F100" s="32"/>
      <c r="G100" s="31">
        <f t="shared" si="9"/>
        <v>123415</v>
      </c>
      <c r="H100" s="31">
        <f t="shared" si="9"/>
        <v>123415</v>
      </c>
      <c r="I100" s="33">
        <f>H100/G100</f>
        <v>1</v>
      </c>
    </row>
    <row r="101" spans="1:9" ht="12.75">
      <c r="A101" s="43" t="s">
        <v>192</v>
      </c>
      <c r="B101" s="37" t="s">
        <v>146</v>
      </c>
      <c r="C101" s="32" t="s">
        <v>147</v>
      </c>
      <c r="D101" s="32" t="s">
        <v>99</v>
      </c>
      <c r="E101" s="42" t="s">
        <v>207</v>
      </c>
      <c r="F101" s="32" t="s">
        <v>193</v>
      </c>
      <c r="G101" s="31">
        <v>123415</v>
      </c>
      <c r="H101" s="31">
        <v>123415</v>
      </c>
      <c r="I101" s="33">
        <f>H101/G101</f>
        <v>1</v>
      </c>
    </row>
    <row r="102" spans="1:9" ht="12.75">
      <c r="A102" s="43" t="s">
        <v>134</v>
      </c>
      <c r="B102" s="37" t="s">
        <v>146</v>
      </c>
      <c r="C102" s="32" t="s">
        <v>104</v>
      </c>
      <c r="D102" s="32"/>
      <c r="E102" s="42"/>
      <c r="F102" s="32"/>
      <c r="G102" s="31">
        <f aca="true" t="shared" si="10" ref="G102:H105">G103</f>
        <v>10000</v>
      </c>
      <c r="H102" s="31">
        <f t="shared" si="10"/>
        <v>10000</v>
      </c>
      <c r="I102" s="33">
        <f t="shared" si="7"/>
        <v>1</v>
      </c>
    </row>
    <row r="103" spans="1:9" ht="12.75">
      <c r="A103" s="43" t="s">
        <v>135</v>
      </c>
      <c r="B103" s="37" t="s">
        <v>146</v>
      </c>
      <c r="C103" s="32" t="s">
        <v>104</v>
      </c>
      <c r="D103" s="32" t="s">
        <v>102</v>
      </c>
      <c r="E103" s="42"/>
      <c r="F103" s="32"/>
      <c r="G103" s="31">
        <f t="shared" si="10"/>
        <v>10000</v>
      </c>
      <c r="H103" s="31">
        <f t="shared" si="10"/>
        <v>10000</v>
      </c>
      <c r="I103" s="33">
        <f t="shared" si="7"/>
        <v>1</v>
      </c>
    </row>
    <row r="104" spans="1:9" ht="38.25">
      <c r="A104" s="95" t="s">
        <v>205</v>
      </c>
      <c r="B104" s="37" t="s">
        <v>146</v>
      </c>
      <c r="C104" s="32" t="s">
        <v>104</v>
      </c>
      <c r="D104" s="32" t="s">
        <v>102</v>
      </c>
      <c r="E104" s="42" t="s">
        <v>206</v>
      </c>
      <c r="F104" s="32"/>
      <c r="G104" s="31">
        <f t="shared" si="10"/>
        <v>10000</v>
      </c>
      <c r="H104" s="31">
        <f t="shared" si="10"/>
        <v>10000</v>
      </c>
      <c r="I104" s="33">
        <f t="shared" si="7"/>
        <v>1</v>
      </c>
    </row>
    <row r="105" spans="1:9" ht="25.5">
      <c r="A105" s="38" t="s">
        <v>175</v>
      </c>
      <c r="B105" s="37" t="s">
        <v>146</v>
      </c>
      <c r="C105" s="32" t="s">
        <v>104</v>
      </c>
      <c r="D105" s="32" t="s">
        <v>102</v>
      </c>
      <c r="E105" s="42" t="s">
        <v>206</v>
      </c>
      <c r="F105" s="32" t="s">
        <v>176</v>
      </c>
      <c r="G105" s="31">
        <f t="shared" si="10"/>
        <v>10000</v>
      </c>
      <c r="H105" s="31">
        <f t="shared" si="10"/>
        <v>10000</v>
      </c>
      <c r="I105" s="33">
        <f t="shared" si="7"/>
        <v>1</v>
      </c>
    </row>
    <row r="106" spans="1:9" ht="38.25">
      <c r="A106" s="38" t="s">
        <v>177</v>
      </c>
      <c r="B106" s="37" t="s">
        <v>146</v>
      </c>
      <c r="C106" s="32" t="s">
        <v>104</v>
      </c>
      <c r="D106" s="32" t="s">
        <v>102</v>
      </c>
      <c r="E106" s="42" t="s">
        <v>206</v>
      </c>
      <c r="F106" s="32" t="s">
        <v>178</v>
      </c>
      <c r="G106" s="31">
        <v>10000</v>
      </c>
      <c r="H106" s="31">
        <v>10000</v>
      </c>
      <c r="I106" s="33">
        <f t="shared" si="7"/>
        <v>1</v>
      </c>
    </row>
  </sheetData>
  <sheetProtection/>
  <mergeCells count="3">
    <mergeCell ref="F1:I1"/>
    <mergeCell ref="E2:I2"/>
    <mergeCell ref="A3:H3"/>
  </mergeCells>
  <printOptions/>
  <pageMargins left="0.7480314960629921" right="0.15748031496062992" top="0.3937007874015748" bottom="0.3937007874015748" header="0" footer="0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2019-05-14T04:39:50Z</cp:lastPrinted>
  <dcterms:created xsi:type="dcterms:W3CDTF">1996-10-08T23:32:33Z</dcterms:created>
  <dcterms:modified xsi:type="dcterms:W3CDTF">2019-05-14T04:40:44Z</dcterms:modified>
  <cp:category/>
  <cp:version/>
  <cp:contentType/>
  <cp:contentStatus/>
</cp:coreProperties>
</file>